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7500" windowHeight="5520" tabRatio="603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Plan1!$A$1:$J$147</definedName>
  </definedNames>
  <calcPr calcId="124519"/>
</workbook>
</file>

<file path=xl/calcChain.xml><?xml version="1.0" encoding="utf-8"?>
<calcChain xmlns="http://schemas.openxmlformats.org/spreadsheetml/2006/main">
  <c r="F91" i="1"/>
  <c r="F83"/>
  <c r="F89"/>
  <c r="F93" s="1"/>
  <c r="F81"/>
  <c r="F85" s="1"/>
  <c r="H75"/>
  <c r="H73"/>
  <c r="E64"/>
  <c r="C55"/>
  <c r="C53"/>
  <c r="I52"/>
  <c r="C103"/>
  <c r="I100"/>
  <c r="C101"/>
  <c r="F95" l="1"/>
  <c r="I94" s="1"/>
  <c r="E77"/>
  <c r="F87"/>
  <c r="H121" s="1"/>
  <c r="H119"/>
  <c r="F110"/>
  <c r="I86" l="1"/>
  <c r="G123"/>
  <c r="F130"/>
  <c r="E132" s="1"/>
  <c r="G112"/>
  <c r="D137" l="1"/>
  <c r="D139"/>
</calcChain>
</file>

<file path=xl/sharedStrings.xml><?xml version="1.0" encoding="utf-8"?>
<sst xmlns="http://schemas.openxmlformats.org/spreadsheetml/2006/main" count="122" uniqueCount="93">
  <si>
    <t>Lúcia Politano</t>
  </si>
  <si>
    <t>MEMÓRIA DE CÁLCULO ESTRUTURAL</t>
  </si>
  <si>
    <t>Aço CA-50</t>
  </si>
  <si>
    <t>Concreto classe C30   →   30 MPa (300 kg/cm²)</t>
  </si>
  <si>
    <t>Elaboração</t>
  </si>
  <si>
    <t>HYDROS</t>
  </si>
  <si>
    <t>Sistema de Abastecimento de Água de Guanambi</t>
  </si>
  <si>
    <t>SISTEMA DE ABASTECIMENTO DE ÁGUA DE GUANAMBI</t>
  </si>
  <si>
    <t>m</t>
  </si>
  <si>
    <r>
      <t>kN/m</t>
    </r>
    <r>
      <rPr>
        <vertAlign val="superscript"/>
        <sz val="12"/>
        <rFont val="Arial"/>
        <family val="2"/>
      </rPr>
      <t>2</t>
    </r>
  </si>
  <si>
    <t>Data: jan/09</t>
  </si>
  <si>
    <t>CAPTAÇÃO - BLOCO DE ANCORAGEM</t>
  </si>
  <si>
    <t>BLOCO DE ANCORAGEM NA SAÍDA DA CAPTAÇÃO</t>
  </si>
  <si>
    <t>1 - Cálculo do empuxo na tubulação</t>
  </si>
  <si>
    <t>Diâmetro do tubo =</t>
  </si>
  <si>
    <t>cm</t>
  </si>
  <si>
    <t>Pressão no tubo =</t>
  </si>
  <si>
    <t>mca</t>
  </si>
  <si>
    <t>E =</t>
  </si>
  <si>
    <t>Área da seção do tubo =</t>
  </si>
  <si>
    <r>
      <t>m</t>
    </r>
    <r>
      <rPr>
        <vertAlign val="superscript"/>
        <sz val="12"/>
        <rFont val="Arial"/>
        <family val="2"/>
      </rPr>
      <t>2</t>
    </r>
  </si>
  <si>
    <t>P x A =</t>
  </si>
  <si>
    <t>kN</t>
  </si>
  <si>
    <t>Peso do bloco =</t>
  </si>
  <si>
    <t>qa1</t>
  </si>
  <si>
    <t>qa2</t>
  </si>
  <si>
    <t>Ea1</t>
  </si>
  <si>
    <t>Ea2</t>
  </si>
  <si>
    <t>qp1</t>
  </si>
  <si>
    <t>qp2</t>
  </si>
  <si>
    <t>Ep2</t>
  </si>
  <si>
    <t>Ep1</t>
  </si>
  <si>
    <t>Dimensões do bloco:</t>
  </si>
  <si>
    <t>A =</t>
  </si>
  <si>
    <t>B =</t>
  </si>
  <si>
    <t>H =</t>
  </si>
  <si>
    <r>
      <t xml:space="preserve">(A x B x H - </t>
    </r>
    <r>
      <rPr>
        <sz val="12"/>
        <rFont val="Arial"/>
        <family val="2"/>
      </rPr>
      <t>0,283 x A) x 24 =</t>
    </r>
  </si>
  <si>
    <t>2 - Cálculo do peso do bloco e peso de terra</t>
  </si>
  <si>
    <t>Peso de terra =</t>
  </si>
  <si>
    <t>A x B x0,72 x 18 =</t>
  </si>
  <si>
    <t>Peso total =</t>
  </si>
  <si>
    <t>3 - Cálculo do empuxo de terra</t>
  </si>
  <si>
    <t>qa1 =</t>
  </si>
  <si>
    <t>0,333 x 18 x 0,72 =</t>
  </si>
  <si>
    <t>qa2 =</t>
  </si>
  <si>
    <t>0,333 x 18 x 3,72 =</t>
  </si>
  <si>
    <r>
      <t>kN/m</t>
    </r>
    <r>
      <rPr>
        <vertAlign val="superscript"/>
        <sz val="14.4"/>
        <rFont val="Arial"/>
        <family val="2"/>
      </rPr>
      <t>2</t>
    </r>
  </si>
  <si>
    <t>Ea1 =</t>
  </si>
  <si>
    <t>qa1 x H x B =</t>
  </si>
  <si>
    <t>Ea2 =</t>
  </si>
  <si>
    <t>qp1 =</t>
  </si>
  <si>
    <t>(3,0/2) x 18 x 0,72 =</t>
  </si>
  <si>
    <t>qp2 =</t>
  </si>
  <si>
    <t>Ep1 =</t>
  </si>
  <si>
    <t>qp1 x H x (B-0,60) =</t>
  </si>
  <si>
    <t>Ep2 =</t>
  </si>
  <si>
    <t>(qa2-qa1) x (H/2) x B =</t>
  </si>
  <si>
    <t>(qp2-qp1)x(H/2)x(B-0,6) =</t>
  </si>
  <si>
    <t>4 - Verificação da Estabilidade</t>
  </si>
  <si>
    <t>0,5 x peso total =</t>
  </si>
  <si>
    <t>(3,0/2) x 18 x 3,72 =</t>
  </si>
  <si>
    <t>CS =</t>
  </si>
  <si>
    <t>Força de atrito (Fa) =</t>
  </si>
  <si>
    <t>Fa + Ep</t>
  </si>
  <si>
    <t>E + Ea</t>
  </si>
  <si>
    <t>Ea =</t>
  </si>
  <si>
    <t>Ep =</t>
  </si>
  <si>
    <t>CS &gt; 1,5 OK</t>
  </si>
  <si>
    <t xml:space="preserve">        4.1 - Deslizamento</t>
  </si>
  <si>
    <t xml:space="preserve">        4.2 - Tombamento</t>
  </si>
  <si>
    <t>Mres =</t>
  </si>
  <si>
    <t>Peso total x 1,0 + Ep1 x 1,5 + Ep2 x 1,0 =</t>
  </si>
  <si>
    <t>Mder =</t>
  </si>
  <si>
    <t>E x 1,0 + Ea1 x 1,5 + Ea2 x 1,0 =</t>
  </si>
  <si>
    <t>Mres</t>
  </si>
  <si>
    <t>Mder</t>
  </si>
  <si>
    <t xml:space="preserve">        4.3 - Tensão no solo</t>
  </si>
  <si>
    <t>(Mres-Mder) / peso total =</t>
  </si>
  <si>
    <r>
      <t xml:space="preserve">CS </t>
    </r>
    <r>
      <rPr>
        <b/>
        <u/>
        <sz val="14.4"/>
        <rFont val="Arial"/>
        <family val="2"/>
      </rPr>
      <t>~</t>
    </r>
    <r>
      <rPr>
        <b/>
        <sz val="12"/>
        <rFont val="Arial"/>
        <family val="2"/>
      </rPr>
      <t xml:space="preserve"> 1,5 OK</t>
    </r>
  </si>
  <si>
    <t>A</t>
  </si>
  <si>
    <t>(A/2) - e1=</t>
  </si>
  <si>
    <t>m &lt; A/6</t>
  </si>
  <si>
    <r>
      <rPr>
        <sz val="16"/>
        <rFont val="Calibri"/>
        <family val="2"/>
      </rPr>
      <t>σ</t>
    </r>
    <r>
      <rPr>
        <sz val="12"/>
        <rFont val="Calibri"/>
        <family val="2"/>
      </rPr>
      <t>máx =</t>
    </r>
  </si>
  <si>
    <t>Peso total</t>
  </si>
  <si>
    <t xml:space="preserve">A x B </t>
  </si>
  <si>
    <r>
      <t>e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=</t>
    </r>
  </si>
  <si>
    <r>
      <t>e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=</t>
    </r>
  </si>
  <si>
    <r>
      <rPr>
        <sz val="12"/>
        <rFont val="Calibri"/>
        <family val="2"/>
      </rPr>
      <t>×</t>
    </r>
    <r>
      <rPr>
        <sz val="14.4"/>
        <rFont val="Arial"/>
        <family val="2"/>
      </rPr>
      <t xml:space="preserve"> (1 </t>
    </r>
    <r>
      <rPr>
        <sz val="14.4"/>
        <rFont val="Calibri"/>
        <family val="2"/>
      </rPr>
      <t>± 6 e</t>
    </r>
    <r>
      <rPr>
        <vertAlign val="subscript"/>
        <sz val="14.4"/>
        <rFont val="Calibri"/>
        <family val="2"/>
      </rPr>
      <t>0</t>
    </r>
    <r>
      <rPr>
        <sz val="14.4"/>
        <rFont val="Calibri"/>
        <family val="2"/>
      </rPr>
      <t>/A)</t>
    </r>
  </si>
  <si>
    <r>
      <rPr>
        <sz val="16"/>
        <rFont val="Calibri"/>
        <family val="2"/>
      </rPr>
      <t>σ</t>
    </r>
    <r>
      <rPr>
        <sz val="12"/>
        <rFont val="Calibri"/>
        <family val="2"/>
      </rPr>
      <t>solo =</t>
    </r>
  </si>
  <si>
    <r>
      <rPr>
        <sz val="16"/>
        <rFont val="Calibri"/>
        <family val="2"/>
      </rPr>
      <t>σ</t>
    </r>
    <r>
      <rPr>
        <sz val="12"/>
        <rFont val="Calibri"/>
        <family val="2"/>
      </rPr>
      <t>mín =</t>
    </r>
  </si>
  <si>
    <t>Folha: 03 / 03</t>
  </si>
  <si>
    <t>Folha: 02 / 03</t>
  </si>
  <si>
    <t>Folha: 01 / 03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</si>
</sst>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Calibri"/>
      <family val="2"/>
    </font>
    <font>
      <sz val="14.4"/>
      <name val="Arial"/>
      <family val="2"/>
    </font>
    <font>
      <vertAlign val="superscript"/>
      <sz val="14.4"/>
      <name val="Arial"/>
      <family val="2"/>
    </font>
    <font>
      <b/>
      <u/>
      <sz val="14.4"/>
      <name val="Arial"/>
      <family val="2"/>
    </font>
    <font>
      <sz val="16"/>
      <name val="Calibri"/>
      <family val="2"/>
    </font>
    <font>
      <sz val="14.4"/>
      <name val="Calibri"/>
      <family val="2"/>
    </font>
    <font>
      <vertAlign val="subscript"/>
      <sz val="14.4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6" fillId="0" borderId="0" xfId="0" applyFont="1"/>
    <xf numFmtId="0" fontId="4" fillId="0" borderId="0" xfId="0" applyFont="1" applyBorder="1"/>
    <xf numFmtId="2" fontId="4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 applyAlignment="1">
      <alignment horizontal="left"/>
    </xf>
    <xf numFmtId="0" fontId="8" fillId="0" borderId="0" xfId="0" applyFont="1"/>
    <xf numFmtId="0" fontId="0" fillId="0" borderId="2" xfId="0" applyBorder="1"/>
    <xf numFmtId="0" fontId="0" fillId="0" borderId="3" xfId="0" applyBorder="1"/>
    <xf numFmtId="0" fontId="4" fillId="0" borderId="5" xfId="0" applyFont="1" applyBorder="1"/>
    <xf numFmtId="0" fontId="3" fillId="0" borderId="1" xfId="0" applyFont="1" applyBorder="1"/>
    <xf numFmtId="0" fontId="4" fillId="0" borderId="1" xfId="0" applyFont="1" applyBorder="1"/>
    <xf numFmtId="0" fontId="0" fillId="0" borderId="1" xfId="0" applyBorder="1"/>
    <xf numFmtId="0" fontId="4" fillId="0" borderId="6" xfId="0" applyFont="1" applyBorder="1"/>
    <xf numFmtId="0" fontId="4" fillId="0" borderId="2" xfId="0" applyFont="1" applyBorder="1"/>
    <xf numFmtId="0" fontId="3" fillId="0" borderId="0" xfId="0" applyFont="1" applyBorder="1"/>
    <xf numFmtId="0" fontId="6" fillId="0" borderId="0" xfId="0" applyFont="1" applyBorder="1"/>
    <xf numFmtId="0" fontId="0" fillId="0" borderId="6" xfId="0" applyBorder="1"/>
    <xf numFmtId="0" fontId="4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8" xfId="0" applyFont="1" applyBorder="1"/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4" fillId="0" borderId="2" xfId="0" applyFont="1" applyFill="1" applyBorder="1"/>
    <xf numFmtId="2" fontId="4" fillId="0" borderId="0" xfId="0" applyNumberFormat="1" applyFont="1" applyFill="1" applyBorder="1"/>
    <xf numFmtId="0" fontId="4" fillId="0" borderId="1" xfId="0" applyFont="1" applyFill="1" applyBorder="1"/>
    <xf numFmtId="0" fontId="12" fillId="0" borderId="0" xfId="0" applyFont="1"/>
    <xf numFmtId="0" fontId="4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164" fontId="4" fillId="0" borderId="0" xfId="0" applyNumberFormat="1" applyFont="1" applyBorder="1"/>
    <xf numFmtId="0" fontId="12" fillId="0" borderId="2" xfId="0" applyFont="1" applyBorder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6" fillId="0" borderId="3" xfId="0" applyFont="1" applyBorder="1"/>
    <xf numFmtId="0" fontId="6" fillId="0" borderId="1" xfId="0" applyFont="1" applyFill="1" applyBorder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/>
    <xf numFmtId="164" fontId="6" fillId="0" borderId="0" xfId="0" applyNumberFormat="1" applyFont="1" applyFill="1"/>
    <xf numFmtId="0" fontId="3" fillId="0" borderId="0" xfId="0" applyFont="1" applyFill="1"/>
    <xf numFmtId="0" fontId="4" fillId="0" borderId="0" xfId="0" applyFont="1" applyAlignment="1">
      <alignment horizontal="left"/>
    </xf>
    <xf numFmtId="164" fontId="6" fillId="0" borderId="3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2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Fill="1"/>
    <xf numFmtId="0" fontId="8" fillId="0" borderId="2" xfId="0" applyFont="1" applyBorder="1"/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2" fontId="3" fillId="0" borderId="0" xfId="0" applyNumberFormat="1" applyFont="1" applyBorder="1"/>
    <xf numFmtId="2" fontId="4" fillId="0" borderId="0" xfId="0" applyNumberFormat="1" applyFont="1" applyBorder="1" applyAlignment="1">
      <alignment horizontal="left" vertical="center"/>
    </xf>
    <xf numFmtId="2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/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0" fillId="0" borderId="5" xfId="0" applyBorder="1"/>
    <xf numFmtId="0" fontId="4" fillId="0" borderId="8" xfId="0" applyFont="1" applyBorder="1"/>
    <xf numFmtId="0" fontId="4" fillId="0" borderId="4" xfId="0" applyFont="1" applyBorder="1"/>
    <xf numFmtId="164" fontId="4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right"/>
    </xf>
    <xf numFmtId="2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6" fillId="0" borderId="0" xfId="0" applyFont="1" applyBorder="1" applyAlignment="1">
      <alignment horizontal="left"/>
    </xf>
    <xf numFmtId="0" fontId="9" fillId="0" borderId="0" xfId="0" applyFont="1" applyFill="1" applyBorder="1"/>
    <xf numFmtId="0" fontId="0" fillId="0" borderId="4" xfId="0" applyBorder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2" fontId="4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 vertical="center" textRotation="90"/>
    </xf>
    <xf numFmtId="2" fontId="0" fillId="0" borderId="0" xfId="0" applyNumberFormat="1" applyAlignment="1">
      <alignment horizontal="left" vertical="center" textRotation="90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0" borderId="1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49" fontId="2" fillId="0" borderId="18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2" fillId="0" borderId="2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7" fontId="2" fillId="0" borderId="16" xfId="0" applyNumberFormat="1" applyFont="1" applyBorder="1" applyAlignment="1">
      <alignment horizontal="center" vertical="center"/>
    </xf>
    <xf numFmtId="17" fontId="2" fillId="0" borderId="19" xfId="0" applyNumberFormat="1" applyFont="1" applyBorder="1" applyAlignment="1">
      <alignment horizontal="center" vertical="center"/>
    </xf>
    <xf numFmtId="17" fontId="2" fillId="0" borderId="21" xfId="0" applyNumberFormat="1" applyFont="1" applyBorder="1" applyAlignment="1">
      <alignment horizontal="center" vertical="center"/>
    </xf>
    <xf numFmtId="17" fontId="2" fillId="0" borderId="2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164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left" vertical="center"/>
    </xf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171450</xdr:rowOff>
    </xdr:from>
    <xdr:to>
      <xdr:col>1</xdr:col>
      <xdr:colOff>657225</xdr:colOff>
      <xdr:row>2</xdr:row>
      <xdr:rowOff>9525</xdr:rowOff>
    </xdr:to>
    <xdr:pic>
      <xdr:nvPicPr>
        <xdr:cNvPr id="415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4576" t="43292" r="22192" b="37926"/>
        <a:stretch>
          <a:fillRect/>
        </a:stretch>
      </xdr:blipFill>
      <xdr:spPr bwMode="auto">
        <a:xfrm>
          <a:off x="38100" y="171450"/>
          <a:ext cx="1152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100</xdr:row>
      <xdr:rowOff>38100</xdr:rowOff>
    </xdr:from>
    <xdr:to>
      <xdr:col>1</xdr:col>
      <xdr:colOff>657225</xdr:colOff>
      <xdr:row>101</xdr:row>
      <xdr:rowOff>85725</xdr:rowOff>
    </xdr:to>
    <xdr:pic>
      <xdr:nvPicPr>
        <xdr:cNvPr id="4158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4576" t="43292" r="22192" b="37926"/>
        <a:stretch>
          <a:fillRect/>
        </a:stretch>
      </xdr:blipFill>
      <xdr:spPr bwMode="auto">
        <a:xfrm>
          <a:off x="38100" y="10020300"/>
          <a:ext cx="1152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194</xdr:row>
      <xdr:rowOff>28575</xdr:rowOff>
    </xdr:from>
    <xdr:to>
      <xdr:col>1</xdr:col>
      <xdr:colOff>666750</xdr:colOff>
      <xdr:row>195</xdr:row>
      <xdr:rowOff>106363</xdr:rowOff>
    </xdr:to>
    <xdr:pic>
      <xdr:nvPicPr>
        <xdr:cNvPr id="4158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4576" t="43292" r="22192" b="37926"/>
        <a:stretch>
          <a:fillRect/>
        </a:stretch>
      </xdr:blipFill>
      <xdr:spPr bwMode="auto">
        <a:xfrm>
          <a:off x="47625" y="27927300"/>
          <a:ext cx="1152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239</xdr:row>
      <xdr:rowOff>9525</xdr:rowOff>
    </xdr:from>
    <xdr:to>
      <xdr:col>1</xdr:col>
      <xdr:colOff>666750</xdr:colOff>
      <xdr:row>240</xdr:row>
      <xdr:rowOff>87313</xdr:rowOff>
    </xdr:to>
    <xdr:pic>
      <xdr:nvPicPr>
        <xdr:cNvPr id="4158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4576" t="43292" r="22192" b="37926"/>
        <a:stretch>
          <a:fillRect/>
        </a:stretch>
      </xdr:blipFill>
      <xdr:spPr bwMode="auto">
        <a:xfrm>
          <a:off x="47625" y="37566600"/>
          <a:ext cx="1152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170</xdr:row>
      <xdr:rowOff>38100</xdr:rowOff>
    </xdr:from>
    <xdr:to>
      <xdr:col>9</xdr:col>
      <xdr:colOff>44355</xdr:colOff>
      <xdr:row>188</xdr:row>
      <xdr:rowOff>73025</xdr:rowOff>
    </xdr:to>
    <xdr:pic>
      <xdr:nvPicPr>
        <xdr:cNvPr id="41727" name="Picture 4070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2767" t="21704" b="12315"/>
        <a:stretch>
          <a:fillRect/>
        </a:stretch>
      </xdr:blipFill>
      <xdr:spPr bwMode="auto">
        <a:xfrm>
          <a:off x="247650" y="23841075"/>
          <a:ext cx="5689505" cy="2895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200025</xdr:colOff>
      <xdr:row>222</xdr:row>
      <xdr:rowOff>161925</xdr:rowOff>
    </xdr:from>
    <xdr:to>
      <xdr:col>8</xdr:col>
      <xdr:colOff>531718</xdr:colOff>
      <xdr:row>241</xdr:row>
      <xdr:rowOff>22225</xdr:rowOff>
    </xdr:to>
    <xdr:pic>
      <xdr:nvPicPr>
        <xdr:cNvPr id="41728" name="Picture 4070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256" t="21487" b="12750"/>
        <a:stretch>
          <a:fillRect/>
        </a:stretch>
      </xdr:blipFill>
      <xdr:spPr bwMode="auto">
        <a:xfrm>
          <a:off x="200025" y="34804350"/>
          <a:ext cx="5660930" cy="2886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38100</xdr:colOff>
      <xdr:row>52</xdr:row>
      <xdr:rowOff>38100</xdr:rowOff>
    </xdr:from>
    <xdr:to>
      <xdr:col>1</xdr:col>
      <xdr:colOff>657225</xdr:colOff>
      <xdr:row>53</xdr:row>
      <xdr:rowOff>95250</xdr:rowOff>
    </xdr:to>
    <xdr:pic>
      <xdr:nvPicPr>
        <xdr:cNvPr id="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4576" t="43292" r="22192" b="37926"/>
        <a:stretch>
          <a:fillRect/>
        </a:stretch>
      </xdr:blipFill>
      <xdr:spPr bwMode="auto">
        <a:xfrm>
          <a:off x="38100" y="19859625"/>
          <a:ext cx="1152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650875</xdr:colOff>
      <xdr:row>19</xdr:row>
      <xdr:rowOff>39687</xdr:rowOff>
    </xdr:from>
    <xdr:to>
      <xdr:col>4</xdr:col>
      <xdr:colOff>7938</xdr:colOff>
      <xdr:row>24</xdr:row>
      <xdr:rowOff>39687</xdr:rowOff>
    </xdr:to>
    <xdr:cxnSp macro="">
      <xdr:nvCxnSpPr>
        <xdr:cNvPr id="31" name="Conector reto 30"/>
        <xdr:cNvCxnSpPr/>
      </xdr:nvCxnSpPr>
      <xdr:spPr>
        <a:xfrm>
          <a:off x="1182688" y="3143250"/>
          <a:ext cx="1158875" cy="952500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7938</xdr:colOff>
      <xdr:row>24</xdr:row>
      <xdr:rowOff>39687</xdr:rowOff>
    </xdr:from>
    <xdr:to>
      <xdr:col>5</xdr:col>
      <xdr:colOff>388938</xdr:colOff>
      <xdr:row>24</xdr:row>
      <xdr:rowOff>47625</xdr:rowOff>
    </xdr:to>
    <xdr:cxnSp macro="">
      <xdr:nvCxnSpPr>
        <xdr:cNvPr id="33" name="Conector reto 32"/>
        <xdr:cNvCxnSpPr/>
      </xdr:nvCxnSpPr>
      <xdr:spPr>
        <a:xfrm>
          <a:off x="2341563" y="4095750"/>
          <a:ext cx="841375" cy="7938"/>
        </a:xfrm>
        <a:prstGeom prst="line">
          <a:avLst/>
        </a:prstGeom>
        <a:ln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722312</xdr:colOff>
      <xdr:row>18</xdr:row>
      <xdr:rowOff>182563</xdr:rowOff>
    </xdr:from>
    <xdr:to>
      <xdr:col>4</xdr:col>
      <xdr:colOff>23813</xdr:colOff>
      <xdr:row>23</xdr:row>
      <xdr:rowOff>134937</xdr:rowOff>
    </xdr:to>
    <xdr:cxnSp macro="">
      <xdr:nvCxnSpPr>
        <xdr:cNvPr id="35" name="Conector reto 34"/>
        <xdr:cNvCxnSpPr/>
      </xdr:nvCxnSpPr>
      <xdr:spPr>
        <a:xfrm>
          <a:off x="1254125" y="3087688"/>
          <a:ext cx="1103313" cy="9128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7938</xdr:colOff>
      <xdr:row>23</xdr:row>
      <xdr:rowOff>127000</xdr:rowOff>
    </xdr:from>
    <xdr:to>
      <xdr:col>5</xdr:col>
      <xdr:colOff>373063</xdr:colOff>
      <xdr:row>23</xdr:row>
      <xdr:rowOff>134937</xdr:rowOff>
    </xdr:to>
    <xdr:cxnSp macro="">
      <xdr:nvCxnSpPr>
        <xdr:cNvPr id="39" name="Conector reto 38"/>
        <xdr:cNvCxnSpPr/>
      </xdr:nvCxnSpPr>
      <xdr:spPr>
        <a:xfrm>
          <a:off x="2341563" y="3992563"/>
          <a:ext cx="825500" cy="79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604837</xdr:colOff>
      <xdr:row>19</xdr:row>
      <xdr:rowOff>128587</xdr:rowOff>
    </xdr:from>
    <xdr:to>
      <xdr:col>4</xdr:col>
      <xdr:colOff>7938</xdr:colOff>
      <xdr:row>24</xdr:row>
      <xdr:rowOff>158750</xdr:rowOff>
    </xdr:to>
    <xdr:cxnSp macro="">
      <xdr:nvCxnSpPr>
        <xdr:cNvPr id="40" name="Conector reto 39"/>
        <xdr:cNvCxnSpPr/>
      </xdr:nvCxnSpPr>
      <xdr:spPr>
        <a:xfrm>
          <a:off x="1136650" y="3232150"/>
          <a:ext cx="1204913" cy="9826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1588</xdr:colOff>
      <xdr:row>24</xdr:row>
      <xdr:rowOff>144461</xdr:rowOff>
    </xdr:from>
    <xdr:to>
      <xdr:col>5</xdr:col>
      <xdr:colOff>366713</xdr:colOff>
      <xdr:row>24</xdr:row>
      <xdr:rowOff>152398</xdr:rowOff>
    </xdr:to>
    <xdr:cxnSp macro="">
      <xdr:nvCxnSpPr>
        <xdr:cNvPr id="42" name="Conector reto 41"/>
        <xdr:cNvCxnSpPr/>
      </xdr:nvCxnSpPr>
      <xdr:spPr>
        <a:xfrm>
          <a:off x="2335213" y="4200524"/>
          <a:ext cx="825500" cy="79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111125</xdr:colOff>
      <xdr:row>14</xdr:row>
      <xdr:rowOff>182562</xdr:rowOff>
    </xdr:from>
    <xdr:to>
      <xdr:col>6</xdr:col>
      <xdr:colOff>920750</xdr:colOff>
      <xdr:row>15</xdr:row>
      <xdr:rowOff>0</xdr:rowOff>
    </xdr:to>
    <xdr:cxnSp macro="">
      <xdr:nvCxnSpPr>
        <xdr:cNvPr id="46" name="Conector reto 45"/>
        <xdr:cNvCxnSpPr/>
      </xdr:nvCxnSpPr>
      <xdr:spPr>
        <a:xfrm>
          <a:off x="642938" y="2905125"/>
          <a:ext cx="3579812" cy="15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396875</xdr:colOff>
      <xdr:row>14</xdr:row>
      <xdr:rowOff>190500</xdr:rowOff>
    </xdr:from>
    <xdr:to>
      <xdr:col>6</xdr:col>
      <xdr:colOff>404813</xdr:colOff>
      <xdr:row>26</xdr:row>
      <xdr:rowOff>31750</xdr:rowOff>
    </xdr:to>
    <xdr:cxnSp macro="">
      <xdr:nvCxnSpPr>
        <xdr:cNvPr id="48" name="Conector reto 47"/>
        <xdr:cNvCxnSpPr/>
      </xdr:nvCxnSpPr>
      <xdr:spPr>
        <a:xfrm rot="16200000" flipH="1">
          <a:off x="2623344" y="3988594"/>
          <a:ext cx="2159000" cy="79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388937</xdr:colOff>
      <xdr:row>14</xdr:row>
      <xdr:rowOff>190500</xdr:rowOff>
    </xdr:from>
    <xdr:to>
      <xdr:col>6</xdr:col>
      <xdr:colOff>881062</xdr:colOff>
      <xdr:row>26</xdr:row>
      <xdr:rowOff>31750</xdr:rowOff>
    </xdr:to>
    <xdr:cxnSp macro="">
      <xdr:nvCxnSpPr>
        <xdr:cNvPr id="50" name="Conector reto 49"/>
        <xdr:cNvCxnSpPr/>
      </xdr:nvCxnSpPr>
      <xdr:spPr>
        <a:xfrm rot="16200000" flipH="1">
          <a:off x="2857500" y="3746500"/>
          <a:ext cx="2159000" cy="4921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404813</xdr:colOff>
      <xdr:row>26</xdr:row>
      <xdr:rowOff>7938</xdr:rowOff>
    </xdr:from>
    <xdr:to>
      <xdr:col>6</xdr:col>
      <xdr:colOff>865188</xdr:colOff>
      <xdr:row>26</xdr:row>
      <xdr:rowOff>15876</xdr:rowOff>
    </xdr:to>
    <xdr:cxnSp macro="">
      <xdr:nvCxnSpPr>
        <xdr:cNvPr id="52" name="Conector de seta reta 51"/>
        <xdr:cNvCxnSpPr/>
      </xdr:nvCxnSpPr>
      <xdr:spPr>
        <a:xfrm rot="10800000" flipV="1">
          <a:off x="3706813" y="5095876"/>
          <a:ext cx="460375" cy="793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396876</xdr:colOff>
      <xdr:row>18</xdr:row>
      <xdr:rowOff>190500</xdr:rowOff>
    </xdr:from>
    <xdr:to>
      <xdr:col>6</xdr:col>
      <xdr:colOff>579439</xdr:colOff>
      <xdr:row>18</xdr:row>
      <xdr:rowOff>192088</xdr:rowOff>
    </xdr:to>
    <xdr:cxnSp macro="">
      <xdr:nvCxnSpPr>
        <xdr:cNvPr id="54" name="Conector de seta reta 53"/>
        <xdr:cNvCxnSpPr/>
      </xdr:nvCxnSpPr>
      <xdr:spPr>
        <a:xfrm rot="10800000">
          <a:off x="3698876" y="3690938"/>
          <a:ext cx="182563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174620</xdr:colOff>
      <xdr:row>14</xdr:row>
      <xdr:rowOff>166687</xdr:rowOff>
    </xdr:from>
    <xdr:to>
      <xdr:col>7</xdr:col>
      <xdr:colOff>182559</xdr:colOff>
      <xdr:row>18</xdr:row>
      <xdr:rowOff>174626</xdr:rowOff>
    </xdr:to>
    <xdr:cxnSp macro="">
      <xdr:nvCxnSpPr>
        <xdr:cNvPr id="56" name="Conector de seta reta 55"/>
        <xdr:cNvCxnSpPr/>
      </xdr:nvCxnSpPr>
      <xdr:spPr>
        <a:xfrm rot="16200000" flipV="1">
          <a:off x="4119558" y="3278187"/>
          <a:ext cx="785814" cy="793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181763</xdr:colOff>
      <xdr:row>18</xdr:row>
      <xdr:rowOff>183356</xdr:rowOff>
    </xdr:from>
    <xdr:to>
      <xdr:col>7</xdr:col>
      <xdr:colOff>183351</xdr:colOff>
      <xdr:row>26</xdr:row>
      <xdr:rowOff>16669</xdr:rowOff>
    </xdr:to>
    <xdr:cxnSp macro="">
      <xdr:nvCxnSpPr>
        <xdr:cNvPr id="59" name="Conector de seta reta 58"/>
        <xdr:cNvCxnSpPr/>
      </xdr:nvCxnSpPr>
      <xdr:spPr>
        <a:xfrm rot="5400000">
          <a:off x="3829838" y="4369594"/>
          <a:ext cx="1373188" cy="1588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563562</xdr:colOff>
      <xdr:row>19</xdr:row>
      <xdr:rowOff>0</xdr:rowOff>
    </xdr:from>
    <xdr:to>
      <xdr:col>6</xdr:col>
      <xdr:colOff>579437</xdr:colOff>
      <xdr:row>26</xdr:row>
      <xdr:rowOff>31750</xdr:rowOff>
    </xdr:to>
    <xdr:cxnSp macro="">
      <xdr:nvCxnSpPr>
        <xdr:cNvPr id="61" name="Conector reto 60"/>
        <xdr:cNvCxnSpPr/>
      </xdr:nvCxnSpPr>
      <xdr:spPr>
        <a:xfrm rot="16200000" flipH="1">
          <a:off x="3186906" y="4377531"/>
          <a:ext cx="1373188" cy="15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15876</xdr:colOff>
      <xdr:row>22</xdr:row>
      <xdr:rowOff>0</xdr:rowOff>
    </xdr:from>
    <xdr:to>
      <xdr:col>6</xdr:col>
      <xdr:colOff>452439</xdr:colOff>
      <xdr:row>22</xdr:row>
      <xdr:rowOff>1588</xdr:rowOff>
    </xdr:to>
    <xdr:cxnSp macro="">
      <xdr:nvCxnSpPr>
        <xdr:cNvPr id="63" name="Conector de seta reta 62"/>
        <xdr:cNvCxnSpPr/>
      </xdr:nvCxnSpPr>
      <xdr:spPr>
        <a:xfrm rot="10800000">
          <a:off x="3317876" y="4270375"/>
          <a:ext cx="436563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460376</xdr:colOff>
      <xdr:row>24</xdr:row>
      <xdr:rowOff>55563</xdr:rowOff>
    </xdr:from>
    <xdr:to>
      <xdr:col>6</xdr:col>
      <xdr:colOff>896939</xdr:colOff>
      <xdr:row>24</xdr:row>
      <xdr:rowOff>57151</xdr:rowOff>
    </xdr:to>
    <xdr:cxnSp macro="">
      <xdr:nvCxnSpPr>
        <xdr:cNvPr id="64" name="Conector de seta reta 63"/>
        <xdr:cNvCxnSpPr/>
      </xdr:nvCxnSpPr>
      <xdr:spPr>
        <a:xfrm rot="10800000">
          <a:off x="3762376" y="4754563"/>
          <a:ext cx="436563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430213</xdr:colOff>
      <xdr:row>14</xdr:row>
      <xdr:rowOff>176212</xdr:rowOff>
    </xdr:from>
    <xdr:to>
      <xdr:col>1</xdr:col>
      <xdr:colOff>438151</xdr:colOff>
      <xdr:row>26</xdr:row>
      <xdr:rowOff>17462</xdr:rowOff>
    </xdr:to>
    <xdr:cxnSp macro="">
      <xdr:nvCxnSpPr>
        <xdr:cNvPr id="65" name="Conector reto 64"/>
        <xdr:cNvCxnSpPr/>
      </xdr:nvCxnSpPr>
      <xdr:spPr>
        <a:xfrm rot="16200000" flipH="1">
          <a:off x="-137318" y="3998119"/>
          <a:ext cx="2206625" cy="79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15876</xdr:colOff>
      <xdr:row>14</xdr:row>
      <xdr:rowOff>192086</xdr:rowOff>
    </xdr:from>
    <xdr:to>
      <xdr:col>1</xdr:col>
      <xdr:colOff>438150</xdr:colOff>
      <xdr:row>26</xdr:row>
      <xdr:rowOff>15874</xdr:rowOff>
    </xdr:to>
    <xdr:cxnSp macro="">
      <xdr:nvCxnSpPr>
        <xdr:cNvPr id="66" name="Conector reto 65"/>
        <xdr:cNvCxnSpPr/>
      </xdr:nvCxnSpPr>
      <xdr:spPr>
        <a:xfrm rot="5400000">
          <a:off x="-335756" y="3798094"/>
          <a:ext cx="2189163" cy="4222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23812</xdr:colOff>
      <xdr:row>26</xdr:row>
      <xdr:rowOff>15875</xdr:rowOff>
    </xdr:from>
    <xdr:to>
      <xdr:col>1</xdr:col>
      <xdr:colOff>452437</xdr:colOff>
      <xdr:row>26</xdr:row>
      <xdr:rowOff>15876</xdr:rowOff>
    </xdr:to>
    <xdr:cxnSp macro="">
      <xdr:nvCxnSpPr>
        <xdr:cNvPr id="69" name="Conector de seta reta 68"/>
        <xdr:cNvCxnSpPr/>
      </xdr:nvCxnSpPr>
      <xdr:spPr>
        <a:xfrm flipV="1">
          <a:off x="555625" y="5103813"/>
          <a:ext cx="428625" cy="1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287337</xdr:colOff>
      <xdr:row>19</xdr:row>
      <xdr:rowOff>0</xdr:rowOff>
    </xdr:from>
    <xdr:to>
      <xdr:col>1</xdr:col>
      <xdr:colOff>460375</xdr:colOff>
      <xdr:row>19</xdr:row>
      <xdr:rowOff>9528</xdr:rowOff>
    </xdr:to>
    <xdr:cxnSp macro="">
      <xdr:nvCxnSpPr>
        <xdr:cNvPr id="74" name="Conector de seta reta 73"/>
        <xdr:cNvCxnSpPr/>
      </xdr:nvCxnSpPr>
      <xdr:spPr>
        <a:xfrm flipV="1">
          <a:off x="819150" y="3698875"/>
          <a:ext cx="173038" cy="952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287337</xdr:colOff>
      <xdr:row>18</xdr:row>
      <xdr:rowOff>184150</xdr:rowOff>
    </xdr:from>
    <xdr:to>
      <xdr:col>1</xdr:col>
      <xdr:colOff>303212</xdr:colOff>
      <xdr:row>26</xdr:row>
      <xdr:rowOff>17463</xdr:rowOff>
    </xdr:to>
    <xdr:cxnSp macro="">
      <xdr:nvCxnSpPr>
        <xdr:cNvPr id="76" name="Conector reto 75"/>
        <xdr:cNvCxnSpPr/>
      </xdr:nvCxnSpPr>
      <xdr:spPr>
        <a:xfrm rot="16200000" flipH="1">
          <a:off x="116681" y="4387057"/>
          <a:ext cx="1420813" cy="15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349250</xdr:colOff>
      <xdr:row>21</xdr:row>
      <xdr:rowOff>230188</xdr:rowOff>
    </xdr:from>
    <xdr:to>
      <xdr:col>2</xdr:col>
      <xdr:colOff>15875</xdr:colOff>
      <xdr:row>21</xdr:row>
      <xdr:rowOff>231776</xdr:rowOff>
    </xdr:to>
    <xdr:cxnSp macro="">
      <xdr:nvCxnSpPr>
        <xdr:cNvPr id="78" name="Conector de seta reta 77"/>
        <xdr:cNvCxnSpPr/>
      </xdr:nvCxnSpPr>
      <xdr:spPr>
        <a:xfrm>
          <a:off x="881063" y="4310063"/>
          <a:ext cx="396875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414338</xdr:colOff>
      <xdr:row>24</xdr:row>
      <xdr:rowOff>73026</xdr:rowOff>
    </xdr:from>
    <xdr:to>
      <xdr:col>1</xdr:col>
      <xdr:colOff>279400</xdr:colOff>
      <xdr:row>24</xdr:row>
      <xdr:rowOff>74614</xdr:rowOff>
    </xdr:to>
    <xdr:cxnSp macro="">
      <xdr:nvCxnSpPr>
        <xdr:cNvPr id="79" name="Conector de seta reta 78"/>
        <xdr:cNvCxnSpPr/>
      </xdr:nvCxnSpPr>
      <xdr:spPr>
        <a:xfrm>
          <a:off x="414338" y="4772026"/>
          <a:ext cx="396875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404813</xdr:colOff>
      <xdr:row>84</xdr:row>
      <xdr:rowOff>95250</xdr:rowOff>
    </xdr:from>
    <xdr:to>
      <xdr:col>6</xdr:col>
      <xdr:colOff>960438</xdr:colOff>
      <xdr:row>85</xdr:row>
      <xdr:rowOff>87312</xdr:rowOff>
    </xdr:to>
    <xdr:cxnSp macro="">
      <xdr:nvCxnSpPr>
        <xdr:cNvPr id="81" name="Conector reto 80"/>
        <xdr:cNvCxnSpPr/>
      </xdr:nvCxnSpPr>
      <xdr:spPr>
        <a:xfrm>
          <a:off x="3706813" y="17160875"/>
          <a:ext cx="55562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420688</xdr:colOff>
      <xdr:row>85</xdr:row>
      <xdr:rowOff>111125</xdr:rowOff>
    </xdr:from>
    <xdr:to>
      <xdr:col>6</xdr:col>
      <xdr:colOff>976313</xdr:colOff>
      <xdr:row>86</xdr:row>
      <xdr:rowOff>119063</xdr:rowOff>
    </xdr:to>
    <xdr:cxnSp macro="">
      <xdr:nvCxnSpPr>
        <xdr:cNvPr id="83" name="Conector reto 82"/>
        <xdr:cNvCxnSpPr/>
      </xdr:nvCxnSpPr>
      <xdr:spPr>
        <a:xfrm flipV="1">
          <a:off x="3722688" y="17375188"/>
          <a:ext cx="555625" cy="206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476255</xdr:colOff>
      <xdr:row>92</xdr:row>
      <xdr:rowOff>95250</xdr:rowOff>
    </xdr:from>
    <xdr:to>
      <xdr:col>7</xdr:col>
      <xdr:colOff>5</xdr:colOff>
      <xdr:row>93</xdr:row>
      <xdr:rowOff>87312</xdr:rowOff>
    </xdr:to>
    <xdr:cxnSp macro="">
      <xdr:nvCxnSpPr>
        <xdr:cNvPr id="84" name="Conector reto 83"/>
        <xdr:cNvCxnSpPr/>
      </xdr:nvCxnSpPr>
      <xdr:spPr>
        <a:xfrm>
          <a:off x="3810005" y="18875375"/>
          <a:ext cx="55562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492130</xdr:colOff>
      <xdr:row>93</xdr:row>
      <xdr:rowOff>111125</xdr:rowOff>
    </xdr:from>
    <xdr:to>
      <xdr:col>7</xdr:col>
      <xdr:colOff>15880</xdr:colOff>
      <xdr:row>94</xdr:row>
      <xdr:rowOff>119063</xdr:rowOff>
    </xdr:to>
    <xdr:cxnSp macro="">
      <xdr:nvCxnSpPr>
        <xdr:cNvPr id="85" name="Conector reto 84"/>
        <xdr:cNvCxnSpPr/>
      </xdr:nvCxnSpPr>
      <xdr:spPr>
        <a:xfrm flipV="1">
          <a:off x="3825880" y="19089688"/>
          <a:ext cx="555625" cy="1984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112</xdr:row>
      <xdr:rowOff>0</xdr:rowOff>
    </xdr:from>
    <xdr:to>
      <xdr:col>4</xdr:col>
      <xdr:colOff>642938</xdr:colOff>
      <xdr:row>112</xdr:row>
      <xdr:rowOff>1588</xdr:rowOff>
    </xdr:to>
    <xdr:cxnSp macro="">
      <xdr:nvCxnSpPr>
        <xdr:cNvPr id="87" name="Conector de seta reta 86"/>
        <xdr:cNvCxnSpPr/>
      </xdr:nvCxnSpPr>
      <xdr:spPr>
        <a:xfrm>
          <a:off x="2524125" y="22725063"/>
          <a:ext cx="452438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123</xdr:row>
      <xdr:rowOff>0</xdr:rowOff>
    </xdr:from>
    <xdr:to>
      <xdr:col>4</xdr:col>
      <xdr:colOff>642938</xdr:colOff>
      <xdr:row>123</xdr:row>
      <xdr:rowOff>1588</xdr:rowOff>
    </xdr:to>
    <xdr:cxnSp macro="">
      <xdr:nvCxnSpPr>
        <xdr:cNvPr id="88" name="Conector de seta reta 87"/>
        <xdr:cNvCxnSpPr/>
      </xdr:nvCxnSpPr>
      <xdr:spPr>
        <a:xfrm>
          <a:off x="2524125" y="22717125"/>
          <a:ext cx="452438" cy="158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27</xdr:row>
      <xdr:rowOff>190500</xdr:rowOff>
    </xdr:from>
    <xdr:to>
      <xdr:col>5</xdr:col>
      <xdr:colOff>7937</xdr:colOff>
      <xdr:row>27</xdr:row>
      <xdr:rowOff>192088</xdr:rowOff>
    </xdr:to>
    <xdr:cxnSp macro="">
      <xdr:nvCxnSpPr>
        <xdr:cNvPr id="90" name="Conector de seta reta 89"/>
        <xdr:cNvCxnSpPr/>
      </xdr:nvCxnSpPr>
      <xdr:spPr>
        <a:xfrm>
          <a:off x="1801813" y="5516563"/>
          <a:ext cx="1262062" cy="1588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7"/>
  <sheetViews>
    <sheetView tabSelected="1" zoomScale="120" zoomScaleNormal="120" workbookViewId="0">
      <selection activeCell="I7" sqref="I7"/>
    </sheetView>
  </sheetViews>
  <sheetFormatPr defaultRowHeight="12.75"/>
  <cols>
    <col min="1" max="1" width="8" customWidth="1"/>
    <col min="2" max="2" width="11" customWidth="1"/>
    <col min="3" max="3" width="8.140625" customWidth="1"/>
    <col min="4" max="4" width="8" customWidth="1"/>
    <col min="5" max="5" width="10.85546875" customWidth="1"/>
    <col min="6" max="6" width="7.5703125" customWidth="1"/>
    <col min="7" max="7" width="15.42578125" customWidth="1"/>
    <col min="8" max="8" width="10.85546875" customWidth="1"/>
    <col min="9" max="9" width="8.42578125" customWidth="1"/>
    <col min="10" max="10" width="8.28515625" customWidth="1"/>
    <col min="11" max="11" width="6" customWidth="1"/>
    <col min="15" max="15" width="11.28515625" customWidth="1"/>
  </cols>
  <sheetData>
    <row r="1" spans="1:15" s="8" customFormat="1" ht="15.75">
      <c r="A1" s="157"/>
      <c r="B1" s="158"/>
      <c r="C1" s="143" t="s">
        <v>1</v>
      </c>
      <c r="D1" s="144"/>
      <c r="E1" s="144"/>
      <c r="F1" s="144"/>
      <c r="G1" s="144"/>
      <c r="H1" s="144"/>
      <c r="I1" s="141" t="s">
        <v>10</v>
      </c>
      <c r="J1" s="142"/>
      <c r="K1" s="9"/>
    </row>
    <row r="2" spans="1:15" s="8" customFormat="1" ht="15.75" customHeight="1">
      <c r="A2" s="159"/>
      <c r="B2" s="160"/>
      <c r="C2" s="149" t="s">
        <v>6</v>
      </c>
      <c r="D2" s="150"/>
      <c r="E2" s="150"/>
      <c r="F2" s="150"/>
      <c r="G2" s="150"/>
      <c r="H2" s="151"/>
      <c r="I2" s="163" t="s">
        <v>92</v>
      </c>
      <c r="J2" s="164"/>
      <c r="K2" s="9"/>
    </row>
    <row r="3" spans="1:15" s="8" customFormat="1" ht="16.5" customHeight="1">
      <c r="A3" s="161"/>
      <c r="B3" s="162"/>
      <c r="C3" s="152"/>
      <c r="D3" s="153"/>
      <c r="E3" s="153"/>
      <c r="F3" s="153"/>
      <c r="G3" s="153"/>
      <c r="H3" s="154"/>
      <c r="I3" s="165"/>
      <c r="J3" s="166"/>
      <c r="K3" s="9"/>
    </row>
    <row r="4" spans="1:15" s="8" customFormat="1" ht="13.5" customHeight="1">
      <c r="A4" s="167" t="s">
        <v>5</v>
      </c>
      <c r="B4" s="168"/>
      <c r="C4" s="145" t="s">
        <v>11</v>
      </c>
      <c r="D4" s="146"/>
      <c r="E4" s="146"/>
      <c r="F4" s="146"/>
      <c r="G4" s="146"/>
      <c r="H4" s="146"/>
      <c r="I4" s="137" t="s">
        <v>4</v>
      </c>
      <c r="J4" s="138"/>
      <c r="K4" s="9"/>
    </row>
    <row r="5" spans="1:15" s="12" customFormat="1" ht="13.5" customHeight="1" thickBot="1">
      <c r="A5" s="169"/>
      <c r="B5" s="170"/>
      <c r="C5" s="147"/>
      <c r="D5" s="148"/>
      <c r="E5" s="148"/>
      <c r="F5" s="148"/>
      <c r="G5" s="148"/>
      <c r="H5" s="148"/>
      <c r="I5" s="139" t="s">
        <v>0</v>
      </c>
      <c r="J5" s="140"/>
      <c r="K5" s="11"/>
    </row>
    <row r="6" spans="1:15" ht="15">
      <c r="A6" s="15"/>
      <c r="B6" s="2"/>
      <c r="C6" s="2"/>
      <c r="D6" s="2"/>
      <c r="E6" s="2"/>
      <c r="F6" s="2"/>
      <c r="G6" s="2"/>
      <c r="H6" s="2"/>
      <c r="I6" s="2"/>
      <c r="J6" s="19"/>
      <c r="K6" s="2"/>
      <c r="L6" s="2"/>
      <c r="M6" s="2"/>
      <c r="N6" s="2"/>
    </row>
    <row r="7" spans="1:15" ht="15.75">
      <c r="A7" s="45"/>
      <c r="B7" s="58"/>
      <c r="C7" s="58"/>
      <c r="D7" s="58"/>
      <c r="E7" s="58"/>
      <c r="F7" s="58"/>
      <c r="G7" s="58"/>
      <c r="H7" s="58"/>
      <c r="I7" s="58"/>
      <c r="J7" s="47"/>
      <c r="K7" s="2"/>
      <c r="L7" s="2"/>
      <c r="M7" s="2"/>
      <c r="N7" s="2"/>
    </row>
    <row r="8" spans="1:15" ht="15.75">
      <c r="A8" s="17"/>
      <c r="B8" s="1"/>
      <c r="C8" s="2"/>
      <c r="D8" s="2"/>
      <c r="E8" s="2"/>
      <c r="F8" s="2"/>
      <c r="G8" s="2"/>
      <c r="I8" s="2"/>
      <c r="J8" s="20"/>
      <c r="K8" s="2"/>
      <c r="L8" s="2"/>
      <c r="M8" s="2"/>
      <c r="N8" s="2"/>
    </row>
    <row r="9" spans="1:15" ht="15.75">
      <c r="A9" s="155" t="s">
        <v>7</v>
      </c>
      <c r="B9" s="131"/>
      <c r="C9" s="131"/>
      <c r="D9" s="131"/>
      <c r="E9" s="131"/>
      <c r="F9" s="131"/>
      <c r="G9" s="131"/>
      <c r="H9" s="131"/>
      <c r="I9" s="131"/>
      <c r="J9" s="156"/>
      <c r="K9" s="2"/>
      <c r="L9" s="2"/>
      <c r="M9" s="2"/>
      <c r="N9" s="2"/>
    </row>
    <row r="10" spans="1:15" ht="15">
      <c r="A10" s="17"/>
      <c r="J10" s="20"/>
      <c r="K10" s="2"/>
      <c r="L10" s="2"/>
      <c r="M10" s="2"/>
      <c r="N10" s="2"/>
    </row>
    <row r="11" spans="1:15" ht="15.75">
      <c r="A11" s="17"/>
      <c r="B11" s="131" t="s">
        <v>12</v>
      </c>
      <c r="C11" s="131"/>
      <c r="D11" s="131"/>
      <c r="E11" s="131"/>
      <c r="F11" s="131"/>
      <c r="G11" s="131"/>
      <c r="H11" s="131"/>
      <c r="I11" s="131"/>
      <c r="J11" s="20"/>
      <c r="K11" s="2"/>
      <c r="L11" s="2"/>
      <c r="M11" s="2"/>
      <c r="N11" s="2"/>
      <c r="O11" s="2"/>
    </row>
    <row r="12" spans="1:15" ht="15.75">
      <c r="A12" s="17"/>
      <c r="B12" s="58"/>
      <c r="C12" s="58"/>
      <c r="D12" s="58"/>
      <c r="E12" s="58"/>
      <c r="F12" s="58"/>
      <c r="G12" s="58"/>
      <c r="H12" s="58"/>
      <c r="J12" s="20"/>
      <c r="K12" s="2"/>
      <c r="L12" s="2"/>
      <c r="M12" s="2"/>
      <c r="N12" s="2"/>
      <c r="O12" s="2"/>
    </row>
    <row r="13" spans="1:15" ht="15.75">
      <c r="A13" s="17"/>
      <c r="B13" s="58"/>
      <c r="C13" s="58"/>
      <c r="D13" s="58"/>
      <c r="E13" s="58"/>
      <c r="F13" s="58"/>
      <c r="G13" s="58"/>
      <c r="H13" s="58"/>
      <c r="J13" s="20"/>
      <c r="K13" s="2"/>
      <c r="L13" s="2"/>
      <c r="M13" s="2"/>
      <c r="N13" s="2"/>
      <c r="O13" s="2"/>
    </row>
    <row r="14" spans="1:15" ht="15.75">
      <c r="A14" s="17"/>
      <c r="B14" s="58"/>
      <c r="C14" s="58"/>
      <c r="D14" s="58"/>
      <c r="E14" s="58"/>
      <c r="F14" s="58"/>
      <c r="G14" s="58"/>
      <c r="H14" s="58"/>
      <c r="J14" s="20"/>
      <c r="K14" s="2"/>
      <c r="L14" s="2"/>
      <c r="M14" s="2"/>
      <c r="N14" s="2"/>
      <c r="O14" s="2"/>
    </row>
    <row r="15" spans="1:15" ht="15.75">
      <c r="A15" s="17"/>
      <c r="B15" s="58"/>
      <c r="C15" s="58"/>
      <c r="D15" s="58"/>
      <c r="E15" s="58"/>
      <c r="F15" s="58"/>
      <c r="G15" s="58"/>
      <c r="H15" s="58"/>
      <c r="J15" s="20"/>
      <c r="K15" s="2"/>
      <c r="L15" s="2"/>
      <c r="M15" s="2"/>
      <c r="N15" s="2"/>
      <c r="O15" s="2"/>
    </row>
    <row r="16" spans="1:15" ht="15.75">
      <c r="A16" s="17"/>
      <c r="B16" s="58"/>
      <c r="C16" s="58"/>
      <c r="D16" s="58"/>
      <c r="E16" s="58"/>
      <c r="F16" s="58"/>
      <c r="G16" s="58"/>
      <c r="H16" s="132">
        <v>0.72</v>
      </c>
      <c r="I16" s="2"/>
      <c r="J16" s="20"/>
      <c r="L16" s="2"/>
      <c r="M16" s="2"/>
      <c r="N16" s="2"/>
    </row>
    <row r="17" spans="1:14" ht="15">
      <c r="A17" s="17"/>
      <c r="C17" s="2"/>
      <c r="D17" s="7"/>
      <c r="E17" s="2"/>
      <c r="F17" s="2"/>
      <c r="H17" s="132"/>
      <c r="I17" s="2"/>
      <c r="J17" s="20"/>
      <c r="L17" s="2"/>
      <c r="M17" s="2"/>
      <c r="N17" s="2"/>
    </row>
    <row r="18" spans="1:14" ht="15">
      <c r="A18" s="17"/>
      <c r="C18" s="2"/>
      <c r="D18" s="7"/>
      <c r="E18" s="2"/>
      <c r="F18" s="2"/>
      <c r="H18" s="132"/>
      <c r="I18" s="2"/>
      <c r="J18" s="20"/>
      <c r="L18" s="2"/>
      <c r="M18" s="2"/>
      <c r="N18" s="2"/>
    </row>
    <row r="19" spans="1:14" ht="15.75" thickBot="1">
      <c r="A19" s="17"/>
      <c r="B19" s="12" t="s">
        <v>28</v>
      </c>
      <c r="C19" s="2"/>
      <c r="D19" s="7"/>
      <c r="E19" s="2"/>
      <c r="F19" s="2"/>
      <c r="G19" s="12" t="s">
        <v>24</v>
      </c>
      <c r="H19" s="132"/>
      <c r="I19" s="2"/>
      <c r="J19" s="20"/>
      <c r="L19" s="2"/>
      <c r="M19" s="2"/>
      <c r="N19" s="2"/>
    </row>
    <row r="20" spans="1:14" ht="15">
      <c r="A20" s="17"/>
      <c r="D20" s="100"/>
      <c r="E20" s="23"/>
      <c r="G20" s="12"/>
      <c r="H20" s="133">
        <v>3</v>
      </c>
      <c r="J20" s="20"/>
      <c r="K20" s="2"/>
      <c r="L20" s="2"/>
      <c r="M20" s="2"/>
      <c r="N20" s="2"/>
    </row>
    <row r="21" spans="1:14" ht="15">
      <c r="A21" s="17"/>
      <c r="B21" s="2"/>
      <c r="C21" s="2"/>
      <c r="D21" s="17"/>
      <c r="E21" s="20"/>
      <c r="F21" s="2"/>
      <c r="G21" s="12"/>
      <c r="H21" s="133"/>
      <c r="I21" s="2"/>
      <c r="J21" s="20"/>
      <c r="K21" s="2"/>
      <c r="L21" s="2"/>
      <c r="M21" s="2"/>
      <c r="N21" s="2"/>
    </row>
    <row r="22" spans="1:14" ht="18.75" customHeight="1">
      <c r="A22" s="17"/>
      <c r="B22" s="105" t="s">
        <v>31</v>
      </c>
      <c r="C22" s="12"/>
      <c r="D22" s="17"/>
      <c r="E22" s="20"/>
      <c r="F22" s="2"/>
      <c r="G22" s="104" t="s">
        <v>26</v>
      </c>
      <c r="H22" s="133"/>
      <c r="I22" s="2"/>
      <c r="J22" s="20"/>
      <c r="K22" s="2"/>
      <c r="L22" s="2"/>
      <c r="M22" s="2"/>
      <c r="N22" s="2"/>
    </row>
    <row r="23" spans="1:14" ht="15">
      <c r="A23" s="17"/>
      <c r="B23" s="12"/>
      <c r="C23" s="12"/>
      <c r="D23" s="17"/>
      <c r="E23" s="20"/>
      <c r="F23" s="2"/>
      <c r="G23" s="12"/>
      <c r="H23" s="133"/>
      <c r="I23" s="2"/>
      <c r="J23" s="20"/>
      <c r="K23" s="2"/>
      <c r="L23" s="2"/>
      <c r="M23" s="2"/>
      <c r="N23" s="2"/>
    </row>
    <row r="24" spans="1:14" ht="15">
      <c r="A24" s="107" t="s">
        <v>30</v>
      </c>
      <c r="B24" s="12"/>
      <c r="C24" s="12"/>
      <c r="D24" s="17"/>
      <c r="E24" s="20"/>
      <c r="F24" s="2"/>
      <c r="G24" s="105" t="s">
        <v>27</v>
      </c>
      <c r="H24" s="133"/>
      <c r="I24" s="2"/>
      <c r="J24" s="20"/>
      <c r="K24" s="2"/>
      <c r="L24" s="2"/>
      <c r="M24" s="2"/>
      <c r="N24" s="2"/>
    </row>
    <row r="25" spans="1:14" ht="15">
      <c r="A25" s="17"/>
      <c r="B25" s="12"/>
      <c r="C25" s="12"/>
      <c r="D25" s="18"/>
      <c r="E25" s="13"/>
      <c r="G25" s="12"/>
      <c r="H25" s="133"/>
      <c r="I25" s="2"/>
      <c r="J25" s="20"/>
      <c r="K25" s="2"/>
      <c r="L25" s="2"/>
      <c r="M25" s="2"/>
      <c r="N25" s="2"/>
    </row>
    <row r="26" spans="1:14" ht="15.75" thickBot="1">
      <c r="A26" s="17"/>
      <c r="B26" s="12"/>
      <c r="C26" s="12"/>
      <c r="D26" s="101"/>
      <c r="E26" s="102"/>
      <c r="F26" s="2"/>
      <c r="G26" s="12"/>
      <c r="H26" s="133"/>
      <c r="I26" s="2"/>
      <c r="J26" s="20"/>
      <c r="K26" s="2"/>
      <c r="L26" s="2"/>
      <c r="M26" s="2"/>
      <c r="N26" s="2"/>
    </row>
    <row r="27" spans="1:14" ht="18.75" customHeight="1">
      <c r="A27" s="17"/>
      <c r="B27" s="106" t="s">
        <v>29</v>
      </c>
      <c r="C27" s="12"/>
      <c r="E27" s="2"/>
      <c r="F27" s="2"/>
      <c r="G27" s="106" t="s">
        <v>25</v>
      </c>
      <c r="H27" s="3"/>
      <c r="I27" s="2"/>
      <c r="J27" s="20"/>
      <c r="K27" s="2"/>
      <c r="L27" s="2"/>
      <c r="M27" s="2"/>
      <c r="N27" s="2"/>
    </row>
    <row r="28" spans="1:14" ht="15.75">
      <c r="A28" s="17"/>
      <c r="B28" s="1"/>
      <c r="D28" s="117" t="s">
        <v>79</v>
      </c>
      <c r="E28" s="118"/>
      <c r="J28" s="20"/>
      <c r="K28" s="2"/>
      <c r="L28" s="2"/>
      <c r="M28" s="2"/>
      <c r="N28" s="2"/>
    </row>
    <row r="29" spans="1:14" ht="15">
      <c r="A29" s="17"/>
      <c r="C29" s="2"/>
      <c r="H29" s="2"/>
      <c r="I29" s="2"/>
      <c r="J29" s="20"/>
      <c r="K29" s="2"/>
      <c r="L29" s="2"/>
      <c r="M29" s="2"/>
      <c r="N29" s="2"/>
    </row>
    <row r="30" spans="1:14" ht="15">
      <c r="A30" s="17"/>
      <c r="B30" s="2"/>
      <c r="C30" s="24"/>
      <c r="D30" s="2"/>
      <c r="E30" s="2"/>
      <c r="F30" s="2"/>
      <c r="G30" s="2"/>
      <c r="H30" s="2"/>
      <c r="I30" s="2"/>
      <c r="J30" s="20"/>
      <c r="K30" s="2"/>
      <c r="L30" s="2"/>
      <c r="M30" s="2"/>
      <c r="N30" s="2"/>
    </row>
    <row r="31" spans="1:14" ht="15.75">
      <c r="A31" s="17"/>
      <c r="D31" s="58"/>
      <c r="E31" s="58"/>
      <c r="F31" s="58"/>
      <c r="G31" s="58"/>
      <c r="J31" s="20"/>
      <c r="K31" s="2"/>
      <c r="L31" s="2"/>
      <c r="M31" s="2"/>
      <c r="N31" s="2"/>
    </row>
    <row r="32" spans="1:14" ht="15.75">
      <c r="A32" s="17"/>
      <c r="D32" s="56"/>
      <c r="E32" s="56"/>
      <c r="F32" s="56"/>
      <c r="G32" s="56"/>
      <c r="J32" s="20"/>
      <c r="K32" s="2"/>
      <c r="L32" s="2"/>
      <c r="M32" s="2"/>
      <c r="N32" s="2"/>
    </row>
    <row r="33" spans="1:14" ht="15.75">
      <c r="A33" s="17"/>
      <c r="B33" s="21" t="s">
        <v>3</v>
      </c>
      <c r="C33" s="30"/>
      <c r="D33" s="69"/>
      <c r="E33" s="69"/>
      <c r="F33" s="69"/>
      <c r="G33" s="69"/>
      <c r="J33" s="20"/>
      <c r="K33" s="2"/>
      <c r="L33" s="2"/>
      <c r="M33" s="2"/>
      <c r="N33" s="2"/>
    </row>
    <row r="34" spans="1:14" ht="15.75">
      <c r="A34" s="17"/>
      <c r="B34" s="21" t="s">
        <v>2</v>
      </c>
      <c r="C34" s="1"/>
      <c r="D34" s="56"/>
      <c r="E34" s="56"/>
      <c r="F34" s="56"/>
      <c r="G34" s="56"/>
      <c r="J34" s="20"/>
      <c r="K34" s="2"/>
      <c r="L34" s="2"/>
      <c r="M34" s="2"/>
      <c r="N34" s="2"/>
    </row>
    <row r="35" spans="1:14" ht="15.75">
      <c r="A35" s="17"/>
      <c r="D35" s="56"/>
      <c r="E35" s="56"/>
      <c r="F35" s="56"/>
      <c r="G35" s="56"/>
      <c r="J35" s="20"/>
      <c r="K35" s="2"/>
      <c r="L35" s="2"/>
      <c r="M35" s="2"/>
      <c r="N35" s="2"/>
    </row>
    <row r="36" spans="1:14" ht="15">
      <c r="A36" s="17"/>
      <c r="J36" s="20"/>
      <c r="K36" s="2"/>
      <c r="L36" s="2"/>
      <c r="M36" s="2"/>
      <c r="N36" s="2"/>
    </row>
    <row r="37" spans="1:14" ht="15.75">
      <c r="A37" s="16"/>
      <c r="B37" s="1"/>
      <c r="C37" s="1"/>
      <c r="D37" s="1"/>
      <c r="E37" s="1"/>
      <c r="F37" s="2"/>
      <c r="G37" s="2"/>
      <c r="H37" s="2"/>
      <c r="I37" s="2"/>
      <c r="J37" s="13"/>
      <c r="K37" s="2"/>
      <c r="L37" s="2"/>
      <c r="M37" s="2"/>
      <c r="N37" s="2"/>
    </row>
    <row r="38" spans="1:14" ht="15.75">
      <c r="A38" s="17"/>
      <c r="B38" s="6"/>
      <c r="C38" s="6"/>
      <c r="D38" s="58"/>
      <c r="E38" s="58"/>
      <c r="F38" s="58"/>
      <c r="G38" s="58"/>
      <c r="H38" s="2"/>
      <c r="I38" s="2"/>
      <c r="J38" s="20"/>
      <c r="K38" s="2"/>
      <c r="L38" s="2"/>
      <c r="M38" s="2"/>
      <c r="N38" s="2"/>
    </row>
    <row r="39" spans="1:14" ht="15.75">
      <c r="A39" s="17"/>
      <c r="B39" s="6"/>
      <c r="C39" s="27"/>
      <c r="D39" s="29"/>
      <c r="E39" s="28"/>
      <c r="F39" s="2"/>
      <c r="G39" s="2"/>
      <c r="H39" s="1"/>
      <c r="I39" s="41"/>
      <c r="J39" s="20"/>
      <c r="K39" s="2"/>
      <c r="L39" s="2"/>
      <c r="M39" s="2"/>
      <c r="N39" s="2"/>
    </row>
    <row r="40" spans="1:14" ht="15">
      <c r="A40" s="17"/>
      <c r="B40" s="74"/>
      <c r="C40" s="75"/>
      <c r="D40" s="28"/>
      <c r="E40" s="2"/>
      <c r="F40" s="77"/>
      <c r="G40" s="6"/>
      <c r="H40" s="68"/>
      <c r="I40" s="2"/>
      <c r="J40" s="20"/>
      <c r="K40" s="2"/>
      <c r="L40" s="2"/>
      <c r="M40" s="2"/>
      <c r="N40" s="2"/>
    </row>
    <row r="41" spans="1:14" ht="15">
      <c r="A41" s="17"/>
      <c r="B41" s="74"/>
      <c r="C41" s="75"/>
      <c r="D41" s="28"/>
      <c r="E41" s="2"/>
      <c r="F41" s="77"/>
      <c r="G41" s="6"/>
      <c r="H41" s="68"/>
      <c r="I41" s="2"/>
      <c r="J41" s="20"/>
      <c r="K41" s="2"/>
      <c r="L41" s="2"/>
      <c r="M41" s="2"/>
      <c r="N41" s="2"/>
    </row>
    <row r="42" spans="1:14" ht="15">
      <c r="A42" s="17"/>
      <c r="B42" s="74"/>
      <c r="C42" s="75"/>
      <c r="D42" s="28"/>
      <c r="E42" s="2"/>
      <c r="F42" s="77"/>
      <c r="G42" s="6"/>
      <c r="H42" s="68"/>
      <c r="I42" s="2"/>
      <c r="J42" s="20"/>
      <c r="K42" s="2"/>
      <c r="L42" s="2"/>
      <c r="M42" s="2"/>
      <c r="N42" s="2"/>
    </row>
    <row r="43" spans="1:14" ht="15">
      <c r="A43" s="17"/>
      <c r="B43" s="74"/>
      <c r="C43" s="75"/>
      <c r="D43" s="28"/>
      <c r="E43" s="2"/>
      <c r="F43" s="77"/>
      <c r="G43" s="6"/>
      <c r="H43" s="68"/>
      <c r="I43" s="2"/>
      <c r="J43" s="20"/>
      <c r="K43" s="2"/>
      <c r="L43" s="2"/>
      <c r="M43" s="2"/>
      <c r="N43" s="2"/>
    </row>
    <row r="44" spans="1:14" ht="15">
      <c r="A44" s="17"/>
      <c r="B44" s="74"/>
      <c r="C44" s="75"/>
      <c r="D44" s="64"/>
      <c r="E44" s="28"/>
      <c r="F44" s="77"/>
      <c r="G44" s="6"/>
      <c r="H44" s="68"/>
      <c r="I44" s="2"/>
      <c r="J44" s="20"/>
      <c r="K44" s="2"/>
      <c r="L44" s="2"/>
      <c r="M44" s="2"/>
      <c r="N44" s="2"/>
    </row>
    <row r="45" spans="1:14" ht="15.75">
      <c r="A45" s="17"/>
      <c r="B45" s="6"/>
      <c r="C45" s="74"/>
      <c r="D45" s="64"/>
      <c r="E45" s="28"/>
      <c r="F45" s="2"/>
      <c r="G45" s="2"/>
      <c r="H45" s="1"/>
      <c r="I45" s="41"/>
      <c r="J45" s="20"/>
      <c r="K45" s="2"/>
      <c r="L45" s="2"/>
      <c r="M45" s="2"/>
      <c r="N45" s="2"/>
    </row>
    <row r="46" spans="1:14" ht="15.75">
      <c r="A46" s="17"/>
      <c r="B46" s="6"/>
      <c r="C46" s="27"/>
      <c r="D46" s="64"/>
      <c r="E46" s="28"/>
      <c r="F46" s="2"/>
      <c r="G46" s="2"/>
      <c r="H46" s="1"/>
      <c r="I46" s="41"/>
      <c r="J46" s="20"/>
      <c r="K46" s="2"/>
      <c r="L46" s="2"/>
      <c r="M46" s="2"/>
      <c r="N46" s="2"/>
    </row>
    <row r="47" spans="1:14" ht="15">
      <c r="A47" s="17"/>
      <c r="B47" s="68"/>
      <c r="C47" s="2"/>
      <c r="D47" s="2"/>
      <c r="E47" s="2"/>
      <c r="F47" s="86"/>
      <c r="G47" s="6"/>
      <c r="H47" s="68"/>
      <c r="I47" s="2"/>
      <c r="J47" s="20"/>
      <c r="K47" s="2"/>
      <c r="L47" s="2"/>
      <c r="M47" s="2"/>
      <c r="N47" s="2"/>
    </row>
    <row r="48" spans="1:14" ht="15.75" customHeight="1">
      <c r="A48" s="128"/>
      <c r="B48" s="171"/>
      <c r="C48" s="2"/>
      <c r="D48" s="2"/>
      <c r="E48" s="2"/>
      <c r="F48" s="3"/>
      <c r="G48" s="6"/>
      <c r="H48" s="68"/>
      <c r="I48" s="2"/>
      <c r="J48" s="20"/>
      <c r="K48" s="5"/>
    </row>
    <row r="49" spans="1:11" ht="15.75" customHeight="1">
      <c r="A49" s="78"/>
      <c r="B49" s="70"/>
      <c r="C49" s="2"/>
      <c r="D49" s="2"/>
      <c r="E49" s="2"/>
      <c r="F49" s="3"/>
      <c r="G49" s="6"/>
      <c r="H49" s="70"/>
      <c r="I49" s="2"/>
      <c r="J49" s="20"/>
      <c r="K49" s="5"/>
    </row>
    <row r="50" spans="1:11" ht="15.75" customHeight="1">
      <c r="A50" s="78"/>
      <c r="B50" s="61"/>
      <c r="C50" s="2"/>
      <c r="D50" s="2"/>
      <c r="E50" s="2"/>
      <c r="F50" s="3"/>
      <c r="G50" s="6"/>
      <c r="H50" s="70"/>
      <c r="I50" s="2"/>
      <c r="J50" s="20"/>
      <c r="K50" s="5"/>
    </row>
    <row r="51" spans="1:11" ht="15.75" customHeight="1" thickBot="1">
      <c r="A51" s="172"/>
      <c r="B51" s="173"/>
      <c r="C51" s="174"/>
      <c r="D51" s="174"/>
      <c r="E51" s="174"/>
      <c r="F51" s="175"/>
      <c r="G51" s="174"/>
      <c r="H51" s="173"/>
      <c r="I51" s="174"/>
      <c r="J51" s="102"/>
      <c r="K51" s="5"/>
    </row>
    <row r="52" spans="1:11" ht="15.75">
      <c r="A52" s="157"/>
      <c r="B52" s="158"/>
      <c r="C52" s="143" t="s">
        <v>1</v>
      </c>
      <c r="D52" s="144"/>
      <c r="E52" s="144"/>
      <c r="F52" s="144"/>
      <c r="G52" s="144"/>
      <c r="H52" s="144"/>
      <c r="I52" s="141" t="str">
        <f>I1</f>
        <v>Data: jan/09</v>
      </c>
      <c r="J52" s="142"/>
      <c r="K52" s="5"/>
    </row>
    <row r="53" spans="1:11" ht="15">
      <c r="A53" s="159"/>
      <c r="B53" s="160"/>
      <c r="C53" s="149" t="str">
        <f>C2</f>
        <v>Sistema de Abastecimento de Água de Guanambi</v>
      </c>
      <c r="D53" s="150"/>
      <c r="E53" s="150"/>
      <c r="F53" s="150"/>
      <c r="G53" s="150"/>
      <c r="H53" s="151"/>
      <c r="I53" s="163" t="s">
        <v>91</v>
      </c>
      <c r="J53" s="164"/>
      <c r="K53" s="5"/>
    </row>
    <row r="54" spans="1:11" ht="15">
      <c r="A54" s="161"/>
      <c r="B54" s="162"/>
      <c r="C54" s="152"/>
      <c r="D54" s="153"/>
      <c r="E54" s="153"/>
      <c r="F54" s="153"/>
      <c r="G54" s="153"/>
      <c r="H54" s="154"/>
      <c r="I54" s="165"/>
      <c r="J54" s="166"/>
      <c r="K54" s="5"/>
    </row>
    <row r="55" spans="1:11" ht="15">
      <c r="A55" s="167" t="s">
        <v>5</v>
      </c>
      <c r="B55" s="168"/>
      <c r="C55" s="145" t="str">
        <f>C4</f>
        <v>CAPTAÇÃO - BLOCO DE ANCORAGEM</v>
      </c>
      <c r="D55" s="146"/>
      <c r="E55" s="146"/>
      <c r="F55" s="146"/>
      <c r="G55" s="146"/>
      <c r="H55" s="146"/>
      <c r="I55" s="137" t="s">
        <v>4</v>
      </c>
      <c r="J55" s="138"/>
      <c r="K55" s="5"/>
    </row>
    <row r="56" spans="1:11" ht="15.75" thickBot="1">
      <c r="A56" s="169"/>
      <c r="B56" s="170"/>
      <c r="C56" s="147"/>
      <c r="D56" s="148"/>
      <c r="E56" s="148"/>
      <c r="F56" s="148"/>
      <c r="G56" s="148"/>
      <c r="H56" s="148"/>
      <c r="I56" s="139" t="s">
        <v>0</v>
      </c>
      <c r="J56" s="140"/>
      <c r="K56" s="5"/>
    </row>
    <row r="57" spans="1:11" ht="15.75">
      <c r="A57" s="17"/>
      <c r="B57" s="64"/>
      <c r="C57" s="64"/>
      <c r="D57" s="64"/>
      <c r="E57" s="6"/>
      <c r="F57" s="65"/>
      <c r="G57" s="66"/>
      <c r="H57" s="1"/>
      <c r="I57" s="2"/>
      <c r="J57" s="13"/>
      <c r="K57" s="5"/>
    </row>
    <row r="58" spans="1:11" ht="15.75">
      <c r="A58" s="16" t="s">
        <v>13</v>
      </c>
      <c r="B58" s="6"/>
      <c r="C58" s="1"/>
      <c r="D58" s="1"/>
      <c r="E58" s="1"/>
      <c r="F58" s="38"/>
      <c r="G58" s="38"/>
      <c r="H58" s="38"/>
      <c r="I58" s="41"/>
      <c r="J58" s="20"/>
      <c r="K58" s="5"/>
    </row>
    <row r="59" spans="1:11" ht="15.75">
      <c r="A59" s="17"/>
      <c r="B59" s="1"/>
      <c r="C59" s="92"/>
      <c r="D59" s="21"/>
      <c r="E59" s="21"/>
      <c r="F59" s="55"/>
      <c r="G59" s="55"/>
      <c r="H59" s="55"/>
      <c r="I59" s="41"/>
      <c r="J59" s="20"/>
      <c r="K59" s="5"/>
    </row>
    <row r="60" spans="1:11" ht="15">
      <c r="A60" s="134" t="s">
        <v>14</v>
      </c>
      <c r="B60" s="135"/>
      <c r="C60" s="135"/>
      <c r="D60" s="6">
        <v>60</v>
      </c>
      <c r="E60" s="6" t="s">
        <v>15</v>
      </c>
      <c r="F60" s="10"/>
      <c r="G60" s="6"/>
      <c r="H60" s="6"/>
      <c r="I60" s="2"/>
      <c r="J60" s="13"/>
      <c r="K60" s="5"/>
    </row>
    <row r="61" spans="1:11" ht="18">
      <c r="A61" s="128" t="s">
        <v>19</v>
      </c>
      <c r="B61" s="129"/>
      <c r="C61" s="129"/>
      <c r="D61" s="6">
        <v>0.28299999999999997</v>
      </c>
      <c r="E61" s="6" t="s">
        <v>20</v>
      </c>
      <c r="F61" s="10"/>
      <c r="G61" s="41"/>
      <c r="H61" s="6"/>
      <c r="I61" s="2"/>
      <c r="J61" s="13"/>
      <c r="K61" s="5"/>
    </row>
    <row r="62" spans="1:11" ht="15.75" customHeight="1">
      <c r="A62" s="128" t="s">
        <v>16</v>
      </c>
      <c r="B62" s="129"/>
      <c r="C62" s="129"/>
      <c r="D62" s="6">
        <v>100</v>
      </c>
      <c r="E62" s="6" t="s">
        <v>17</v>
      </c>
      <c r="F62" s="10"/>
      <c r="G62" s="41"/>
      <c r="H62" s="6"/>
      <c r="I62" s="3"/>
      <c r="J62" s="20"/>
      <c r="K62" s="5"/>
    </row>
    <row r="63" spans="1:11" ht="15">
      <c r="A63" s="17"/>
      <c r="B63" s="64"/>
      <c r="E63" s="57"/>
      <c r="F63" s="90"/>
      <c r="G63" s="79"/>
      <c r="H63" s="79"/>
      <c r="I63" s="3"/>
      <c r="J63" s="20"/>
      <c r="K63" s="5"/>
    </row>
    <row r="64" spans="1:11" ht="15.75">
      <c r="A64" s="17"/>
      <c r="B64" s="64"/>
      <c r="C64" s="80" t="s">
        <v>18</v>
      </c>
      <c r="D64" s="57" t="s">
        <v>21</v>
      </c>
      <c r="E64" s="41">
        <f>D62*D61*10</f>
        <v>283</v>
      </c>
      <c r="F64" s="89" t="s">
        <v>22</v>
      </c>
      <c r="G64" s="93"/>
      <c r="H64" s="21"/>
      <c r="I64" s="2"/>
      <c r="J64" s="13"/>
      <c r="K64" s="5"/>
    </row>
    <row r="65" spans="1:11" ht="15.75">
      <c r="A65" s="17"/>
      <c r="B65" s="80"/>
      <c r="C65" s="85"/>
      <c r="D65" s="85"/>
      <c r="E65" s="6"/>
      <c r="F65" s="85"/>
      <c r="G65" s="93"/>
      <c r="H65" s="21"/>
      <c r="I65" s="2"/>
      <c r="J65" s="13"/>
      <c r="K65" s="5"/>
    </row>
    <row r="66" spans="1:11" ht="15.75">
      <c r="A66" s="16" t="s">
        <v>37</v>
      </c>
      <c r="B66" s="64"/>
      <c r="C66" s="64"/>
      <c r="D66" s="64"/>
      <c r="E66" s="6"/>
      <c r="F66" s="81"/>
      <c r="G66" s="66"/>
      <c r="H66" s="1"/>
      <c r="I66" s="2"/>
      <c r="J66" s="13"/>
      <c r="K66" s="5"/>
    </row>
    <row r="67" spans="1:11" ht="15.75">
      <c r="A67" s="17"/>
      <c r="B67" s="64"/>
      <c r="C67" s="64"/>
      <c r="D67" s="64"/>
      <c r="E67" s="6"/>
      <c r="F67" s="65"/>
      <c r="G67" s="66"/>
      <c r="H67" s="1"/>
      <c r="I67" s="2"/>
      <c r="J67" s="13"/>
      <c r="K67" s="5"/>
    </row>
    <row r="68" spans="1:11" ht="15.75">
      <c r="A68" s="134" t="s">
        <v>32</v>
      </c>
      <c r="B68" s="135"/>
      <c r="C68" s="135"/>
      <c r="D68" s="72"/>
      <c r="E68" s="6"/>
      <c r="F68" s="73"/>
      <c r="G68" s="71"/>
      <c r="H68" s="1"/>
      <c r="I68" s="2"/>
      <c r="J68" s="13"/>
      <c r="K68" s="5"/>
    </row>
    <row r="69" spans="1:11" ht="15.75">
      <c r="A69" s="17"/>
      <c r="B69" s="88"/>
      <c r="C69" s="80" t="s">
        <v>33</v>
      </c>
      <c r="D69" s="108">
        <v>2</v>
      </c>
      <c r="E69" s="6" t="s">
        <v>8</v>
      </c>
      <c r="F69" s="73"/>
      <c r="G69" s="71"/>
      <c r="H69" s="1"/>
      <c r="I69" s="2"/>
      <c r="J69" s="13"/>
      <c r="K69" s="5"/>
    </row>
    <row r="70" spans="1:11" ht="15.75">
      <c r="A70" s="17"/>
      <c r="B70" s="64"/>
      <c r="C70" s="80" t="s">
        <v>34</v>
      </c>
      <c r="D70" s="108">
        <v>2.5</v>
      </c>
      <c r="E70" s="6" t="s">
        <v>8</v>
      </c>
      <c r="F70" s="65"/>
      <c r="G70" s="66"/>
      <c r="H70" s="1"/>
      <c r="I70" s="2"/>
      <c r="J70" s="13"/>
      <c r="K70" s="5"/>
    </row>
    <row r="71" spans="1:11" ht="15.75">
      <c r="A71" s="17"/>
      <c r="B71" s="64"/>
      <c r="C71" s="80" t="s">
        <v>35</v>
      </c>
      <c r="D71" s="108">
        <v>3</v>
      </c>
      <c r="E71" s="6" t="s">
        <v>8</v>
      </c>
      <c r="F71" s="65"/>
      <c r="G71" s="66"/>
      <c r="H71" s="1"/>
      <c r="I71" s="2"/>
      <c r="J71" s="13"/>
      <c r="K71" s="5"/>
    </row>
    <row r="72" spans="1:11" ht="15">
      <c r="A72" s="134"/>
      <c r="B72" s="135"/>
      <c r="C72" s="135"/>
      <c r="D72" s="64"/>
      <c r="E72" s="6"/>
      <c r="F72" s="76"/>
      <c r="G72" s="66"/>
      <c r="H72" s="70"/>
      <c r="I72" s="2"/>
      <c r="J72" s="87"/>
      <c r="K72" s="5"/>
    </row>
    <row r="73" spans="1:11" ht="15">
      <c r="A73" s="134" t="s">
        <v>23</v>
      </c>
      <c r="B73" s="135"/>
      <c r="C73" s="135"/>
      <c r="D73" s="136" t="s">
        <v>36</v>
      </c>
      <c r="E73" s="136"/>
      <c r="F73" s="136"/>
      <c r="G73" s="136"/>
      <c r="H73" s="109">
        <f>(D69*D70*D71-D61*D69)*24</f>
        <v>346.416</v>
      </c>
      <c r="I73" s="7" t="s">
        <v>22</v>
      </c>
      <c r="J73" s="87"/>
      <c r="K73" s="5"/>
    </row>
    <row r="74" spans="1:11" ht="15.75">
      <c r="A74" s="17"/>
      <c r="B74" s="64"/>
      <c r="C74" s="82"/>
      <c r="D74" s="82"/>
      <c r="E74" s="21"/>
      <c r="F74" s="83"/>
      <c r="G74" s="84"/>
      <c r="H74" s="1"/>
      <c r="I74" s="2"/>
      <c r="J74" s="13"/>
      <c r="K74" s="5"/>
    </row>
    <row r="75" spans="1:11" ht="15">
      <c r="A75" s="134" t="s">
        <v>38</v>
      </c>
      <c r="B75" s="135"/>
      <c r="C75" s="135"/>
      <c r="D75" s="136" t="s">
        <v>39</v>
      </c>
      <c r="E75" s="136"/>
      <c r="F75" s="136"/>
      <c r="G75" s="136"/>
      <c r="H75" s="109">
        <f>D69*D70*H16*18</f>
        <v>64.8</v>
      </c>
      <c r="I75" s="7" t="s">
        <v>22</v>
      </c>
      <c r="J75" s="13"/>
      <c r="K75" s="5"/>
    </row>
    <row r="76" spans="1:11" ht="15.75">
      <c r="A76" s="17"/>
      <c r="B76" s="57"/>
      <c r="C76" s="57"/>
      <c r="D76" s="57"/>
      <c r="E76" s="63"/>
      <c r="F76" s="98"/>
      <c r="G76" s="99"/>
      <c r="H76" s="1"/>
      <c r="I76" s="2"/>
      <c r="J76" s="13"/>
      <c r="K76" s="5"/>
    </row>
    <row r="77" spans="1:11" ht="15.75">
      <c r="A77" s="17"/>
      <c r="B77" s="135" t="s">
        <v>40</v>
      </c>
      <c r="C77" s="135"/>
      <c r="D77" s="135"/>
      <c r="E77" s="27">
        <f>H73+H75</f>
        <v>411.21600000000001</v>
      </c>
      <c r="F77" s="98" t="s">
        <v>22</v>
      </c>
      <c r="G77" s="99"/>
      <c r="H77" s="1"/>
      <c r="I77" s="2"/>
      <c r="J77" s="13"/>
      <c r="K77" s="5"/>
    </row>
    <row r="78" spans="1:11" ht="15.75">
      <c r="A78" s="17"/>
      <c r="B78" s="64"/>
      <c r="C78" s="64"/>
      <c r="D78" s="64"/>
      <c r="E78" s="6"/>
      <c r="F78" s="65"/>
      <c r="G78" s="66"/>
      <c r="H78" s="1"/>
      <c r="I78" s="2"/>
      <c r="J78" s="13"/>
      <c r="K78" s="5"/>
    </row>
    <row r="79" spans="1:11" ht="15.75">
      <c r="A79" s="16" t="s">
        <v>41</v>
      </c>
      <c r="B79" s="57"/>
      <c r="C79" s="57"/>
      <c r="D79" s="57"/>
      <c r="E79" s="57"/>
      <c r="F79" s="65"/>
      <c r="G79" s="66"/>
      <c r="H79" s="1"/>
      <c r="I79" s="2"/>
      <c r="J79" s="13"/>
      <c r="K79" s="5"/>
    </row>
    <row r="80" spans="1:11" ht="15">
      <c r="A80" s="17"/>
      <c r="B80" s="80"/>
      <c r="C80" s="75"/>
      <c r="D80" s="64"/>
      <c r="E80" s="6"/>
      <c r="F80" s="77"/>
      <c r="G80" s="71"/>
      <c r="H80" s="70"/>
      <c r="I80" s="7"/>
      <c r="J80" s="87"/>
      <c r="K80" s="5"/>
    </row>
    <row r="81" spans="1:11" ht="21">
      <c r="A81" s="17"/>
      <c r="B81" s="53" t="s">
        <v>42</v>
      </c>
      <c r="C81" s="54" t="s">
        <v>43</v>
      </c>
      <c r="D81" s="54"/>
      <c r="E81" s="54"/>
      <c r="F81" s="110">
        <f>0.333*18*$H$16</f>
        <v>4.3156800000000004</v>
      </c>
      <c r="G81" s="54" t="s">
        <v>46</v>
      </c>
      <c r="H81" s="54"/>
      <c r="J81" s="87"/>
      <c r="K81" s="5"/>
    </row>
    <row r="82" spans="1:11" ht="15">
      <c r="A82" s="17"/>
      <c r="B82" s="55"/>
      <c r="C82" s="63"/>
      <c r="D82" s="55"/>
      <c r="E82" s="95"/>
      <c r="F82" s="63"/>
      <c r="G82" s="55"/>
      <c r="H82" s="95"/>
      <c r="J82" s="13"/>
      <c r="K82" s="5"/>
    </row>
    <row r="83" spans="1:11" ht="21">
      <c r="A83" s="17"/>
      <c r="B83" s="53" t="s">
        <v>44</v>
      </c>
      <c r="C83" s="54" t="s">
        <v>45</v>
      </c>
      <c r="D83" s="54"/>
      <c r="E83" s="54"/>
      <c r="F83" s="110">
        <f>0.333*18*($H$16+$H$20)</f>
        <v>22.29768</v>
      </c>
      <c r="G83" s="54" t="s">
        <v>46</v>
      </c>
      <c r="H83" s="54"/>
      <c r="J83" s="13"/>
      <c r="K83" s="5"/>
    </row>
    <row r="84" spans="1:11" ht="15.75">
      <c r="A84" s="17"/>
      <c r="B84" s="75"/>
      <c r="C84" s="63"/>
      <c r="D84" s="63"/>
      <c r="E84" s="55"/>
      <c r="F84" s="95"/>
      <c r="G84" s="94"/>
      <c r="H84" s="58"/>
      <c r="I84" s="2"/>
      <c r="J84" s="13"/>
      <c r="K84" s="5"/>
    </row>
    <row r="85" spans="1:11" ht="15.75">
      <c r="A85" s="17"/>
      <c r="B85" s="53" t="s">
        <v>47</v>
      </c>
      <c r="C85" s="130" t="s">
        <v>48</v>
      </c>
      <c r="D85" s="130"/>
      <c r="E85" s="55"/>
      <c r="F85" s="96">
        <f>F81*D71*D70</f>
        <v>32.367600000000003</v>
      </c>
      <c r="G85" s="94" t="s">
        <v>22</v>
      </c>
      <c r="H85" s="58"/>
      <c r="I85" s="2"/>
      <c r="J85" s="13"/>
      <c r="K85" s="5"/>
    </row>
    <row r="86" spans="1:11" ht="15">
      <c r="A86" s="17"/>
      <c r="B86" s="55"/>
      <c r="C86" s="53"/>
      <c r="D86" s="63"/>
      <c r="E86" s="55"/>
      <c r="F86" s="96"/>
      <c r="G86" s="94"/>
      <c r="H86" s="91" t="s">
        <v>65</v>
      </c>
      <c r="I86" s="7">
        <f>F85+F87</f>
        <v>99.800100000000015</v>
      </c>
      <c r="J86" s="20" t="s">
        <v>22</v>
      </c>
      <c r="K86" s="5"/>
    </row>
    <row r="87" spans="1:11" ht="15.75">
      <c r="A87" s="17"/>
      <c r="B87" s="53" t="s">
        <v>49</v>
      </c>
      <c r="C87" s="55" t="s">
        <v>56</v>
      </c>
      <c r="D87" s="55"/>
      <c r="E87" s="55"/>
      <c r="F87" s="96">
        <f>(F83-F81)*(D71/2)*D70</f>
        <v>67.432500000000005</v>
      </c>
      <c r="G87" s="94" t="s">
        <v>22</v>
      </c>
      <c r="H87" s="58"/>
      <c r="I87" s="2"/>
      <c r="J87" s="13"/>
      <c r="K87" s="5"/>
    </row>
    <row r="88" spans="1:11" ht="15.75">
      <c r="A88" s="17"/>
      <c r="B88" s="57"/>
      <c r="C88" s="55"/>
      <c r="D88" s="55"/>
      <c r="E88" s="63"/>
      <c r="F88" s="55"/>
      <c r="G88" s="97"/>
      <c r="H88" s="58"/>
      <c r="I88" s="2"/>
      <c r="J88" s="13"/>
      <c r="K88" s="5"/>
    </row>
    <row r="89" spans="1:11" ht="21">
      <c r="A89" s="17"/>
      <c r="B89" s="53" t="s">
        <v>50</v>
      </c>
      <c r="C89" s="54" t="s">
        <v>51</v>
      </c>
      <c r="D89" s="54"/>
      <c r="E89" s="54"/>
      <c r="F89" s="110">
        <f>1.5*18*$H$16</f>
        <v>19.439999999999998</v>
      </c>
      <c r="G89" s="54" t="s">
        <v>46</v>
      </c>
      <c r="H89" s="54"/>
      <c r="J89" s="87"/>
      <c r="K89" s="5"/>
    </row>
    <row r="90" spans="1:11" ht="15">
      <c r="A90" s="17"/>
      <c r="B90" s="55"/>
      <c r="C90" s="63"/>
      <c r="D90" s="55"/>
      <c r="E90" s="95"/>
      <c r="F90" s="63"/>
      <c r="G90" s="55"/>
      <c r="H90" s="95"/>
      <c r="J90" s="13"/>
      <c r="K90" s="5"/>
    </row>
    <row r="91" spans="1:11" ht="21">
      <c r="A91" s="17"/>
      <c r="B91" s="53" t="s">
        <v>52</v>
      </c>
      <c r="C91" s="54" t="s">
        <v>60</v>
      </c>
      <c r="D91" s="54"/>
      <c r="E91" s="54"/>
      <c r="F91" s="74">
        <f>1.5*18*(H16+H20)</f>
        <v>100.44</v>
      </c>
      <c r="G91" s="54" t="s">
        <v>46</v>
      </c>
      <c r="H91" s="54"/>
      <c r="J91" s="13"/>
      <c r="K91" s="5"/>
    </row>
    <row r="92" spans="1:11" ht="15.75">
      <c r="A92" s="17"/>
      <c r="B92" s="89"/>
      <c r="C92" s="63"/>
      <c r="D92" s="63"/>
      <c r="E92" s="55"/>
      <c r="F92" s="95"/>
      <c r="G92" s="94"/>
      <c r="H92" s="58"/>
      <c r="I92" s="2"/>
      <c r="J92" s="13"/>
      <c r="K92" s="5"/>
    </row>
    <row r="93" spans="1:11" ht="15.75">
      <c r="A93" s="17"/>
      <c r="B93" s="53" t="s">
        <v>53</v>
      </c>
      <c r="C93" s="55" t="s">
        <v>54</v>
      </c>
      <c r="D93" s="55"/>
      <c r="E93" s="55"/>
      <c r="F93" s="103">
        <f>F89*D71*(D70-0.6)</f>
        <v>110.80799999999998</v>
      </c>
      <c r="G93" s="94" t="s">
        <v>22</v>
      </c>
      <c r="H93" s="58"/>
      <c r="I93" s="2"/>
      <c r="J93" s="13"/>
      <c r="K93" s="5"/>
    </row>
    <row r="94" spans="1:11" ht="15">
      <c r="A94" s="17"/>
      <c r="B94" s="55"/>
      <c r="C94" s="53"/>
      <c r="D94" s="63"/>
      <c r="E94" s="55"/>
      <c r="F94" s="96"/>
      <c r="G94" s="94"/>
      <c r="H94" s="91" t="s">
        <v>66</v>
      </c>
      <c r="I94" s="7">
        <f>F93+F95</f>
        <v>341.65799999999996</v>
      </c>
      <c r="J94" s="20" t="s">
        <v>22</v>
      </c>
      <c r="K94" s="5"/>
    </row>
    <row r="95" spans="1:11" ht="15.75">
      <c r="A95" s="17"/>
      <c r="B95" s="53" t="s">
        <v>55</v>
      </c>
      <c r="C95" s="55" t="s">
        <v>57</v>
      </c>
      <c r="D95" s="55"/>
      <c r="E95" s="55"/>
      <c r="F95" s="103">
        <f>(F91-F89)*(D71/2)*(D70-0.6)</f>
        <v>230.85</v>
      </c>
      <c r="G95" s="94" t="s">
        <v>22</v>
      </c>
      <c r="H95" s="58"/>
      <c r="I95" s="2"/>
      <c r="J95" s="13"/>
      <c r="K95" s="5"/>
    </row>
    <row r="96" spans="1:11" ht="15.75">
      <c r="A96" s="17"/>
      <c r="B96" s="57"/>
      <c r="C96" s="57"/>
      <c r="D96" s="57"/>
      <c r="E96" s="63"/>
      <c r="F96" s="57"/>
      <c r="G96" s="79"/>
      <c r="H96" s="1"/>
      <c r="I96" s="2"/>
      <c r="J96" s="13"/>
      <c r="K96" s="5"/>
    </row>
    <row r="97" spans="1:11" ht="15.75">
      <c r="A97" s="17"/>
      <c r="B97" s="57"/>
      <c r="C97" s="57"/>
      <c r="D97" s="57"/>
      <c r="E97" s="63"/>
      <c r="F97" s="57"/>
      <c r="G97" s="79"/>
      <c r="H97" s="1"/>
      <c r="I97" s="2"/>
      <c r="J97" s="13"/>
      <c r="K97" s="5"/>
    </row>
    <row r="98" spans="1:11" ht="15.75">
      <c r="A98" s="17"/>
      <c r="B98" s="64"/>
      <c r="C98" s="64"/>
      <c r="D98" s="64"/>
      <c r="E98" s="6"/>
      <c r="F98" s="65"/>
      <c r="G98" s="66"/>
      <c r="H98" s="1"/>
      <c r="I98" s="2"/>
      <c r="J98" s="13"/>
      <c r="K98" s="5"/>
    </row>
    <row r="99" spans="1:11" ht="16.5" thickBot="1">
      <c r="A99" s="101"/>
      <c r="B99" s="176"/>
      <c r="C99" s="176"/>
      <c r="D99" s="176"/>
      <c r="E99" s="174"/>
      <c r="F99" s="176"/>
      <c r="G99" s="177"/>
      <c r="H99" s="178"/>
      <c r="I99" s="174"/>
      <c r="J99" s="115"/>
      <c r="K99" s="5"/>
    </row>
    <row r="100" spans="1:11" ht="15.75">
      <c r="A100" s="157"/>
      <c r="B100" s="158"/>
      <c r="C100" s="143" t="s">
        <v>1</v>
      </c>
      <c r="D100" s="144"/>
      <c r="E100" s="144"/>
      <c r="F100" s="144"/>
      <c r="G100" s="144"/>
      <c r="H100" s="144"/>
      <c r="I100" s="141" t="str">
        <f>I1</f>
        <v>Data: jan/09</v>
      </c>
      <c r="J100" s="142"/>
      <c r="K100" s="5"/>
    </row>
    <row r="101" spans="1:11" ht="15" customHeight="1">
      <c r="A101" s="159"/>
      <c r="B101" s="160"/>
      <c r="C101" s="149" t="str">
        <f>C2</f>
        <v>Sistema de Abastecimento de Água de Guanambi</v>
      </c>
      <c r="D101" s="150"/>
      <c r="E101" s="150"/>
      <c r="F101" s="150"/>
      <c r="G101" s="150"/>
      <c r="H101" s="151"/>
      <c r="I101" s="163" t="s">
        <v>90</v>
      </c>
      <c r="J101" s="164"/>
      <c r="K101" s="5"/>
    </row>
    <row r="102" spans="1:11" ht="18" customHeight="1">
      <c r="A102" s="161"/>
      <c r="B102" s="162"/>
      <c r="C102" s="152"/>
      <c r="D102" s="153"/>
      <c r="E102" s="153"/>
      <c r="F102" s="153"/>
      <c r="G102" s="153"/>
      <c r="H102" s="154"/>
      <c r="I102" s="165"/>
      <c r="J102" s="166"/>
      <c r="K102" s="5"/>
    </row>
    <row r="103" spans="1:11" ht="15" customHeight="1">
      <c r="A103" s="167" t="s">
        <v>5</v>
      </c>
      <c r="B103" s="168"/>
      <c r="C103" s="145" t="str">
        <f>C4</f>
        <v>CAPTAÇÃO - BLOCO DE ANCORAGEM</v>
      </c>
      <c r="D103" s="146"/>
      <c r="E103" s="146"/>
      <c r="F103" s="146"/>
      <c r="G103" s="146"/>
      <c r="H103" s="146"/>
      <c r="I103" s="137" t="s">
        <v>4</v>
      </c>
      <c r="J103" s="138"/>
      <c r="K103" s="5"/>
    </row>
    <row r="104" spans="1:11" ht="15.75" customHeight="1" thickBot="1">
      <c r="A104" s="169"/>
      <c r="B104" s="170"/>
      <c r="C104" s="147"/>
      <c r="D104" s="148"/>
      <c r="E104" s="148"/>
      <c r="F104" s="148"/>
      <c r="G104" s="148"/>
      <c r="H104" s="148"/>
      <c r="I104" s="139" t="s">
        <v>0</v>
      </c>
      <c r="J104" s="140"/>
      <c r="K104" s="5"/>
    </row>
    <row r="105" spans="1:11" ht="15">
      <c r="A105" s="15"/>
      <c r="B105" s="2"/>
      <c r="C105" s="2"/>
      <c r="D105" s="2"/>
      <c r="E105" s="2"/>
      <c r="F105" s="2"/>
      <c r="G105" s="2"/>
      <c r="H105" s="2"/>
      <c r="I105" s="2"/>
      <c r="J105" s="19"/>
      <c r="K105" s="5"/>
    </row>
    <row r="106" spans="1:11" ht="15.75">
      <c r="A106" s="16" t="s">
        <v>58</v>
      </c>
      <c r="B106" s="88"/>
      <c r="C106" s="2"/>
      <c r="D106" s="2"/>
      <c r="E106" s="2"/>
      <c r="F106" s="2"/>
      <c r="G106" s="2"/>
      <c r="H106" s="2"/>
      <c r="I106" s="2"/>
      <c r="J106" s="20"/>
      <c r="K106" s="5"/>
    </row>
    <row r="107" spans="1:11" ht="15">
      <c r="A107" s="17"/>
      <c r="B107" s="2"/>
      <c r="C107" s="2"/>
      <c r="D107" s="2"/>
      <c r="E107" s="2"/>
      <c r="F107" s="2"/>
      <c r="G107" s="2"/>
      <c r="H107" s="2"/>
      <c r="I107" s="2"/>
      <c r="J107" s="20"/>
      <c r="K107" s="5"/>
    </row>
    <row r="108" spans="1:11" ht="15" customHeight="1">
      <c r="A108" s="120" t="s">
        <v>68</v>
      </c>
      <c r="B108" s="121"/>
      <c r="C108" s="121"/>
      <c r="D108" s="121"/>
      <c r="E108" s="2"/>
      <c r="F108" s="2"/>
      <c r="G108" s="2"/>
      <c r="H108" s="2"/>
      <c r="I108" s="2"/>
      <c r="J108" s="20"/>
      <c r="K108" s="5"/>
    </row>
    <row r="109" spans="1:11" ht="15">
      <c r="A109" s="17"/>
      <c r="B109" s="70"/>
      <c r="C109" s="7"/>
      <c r="D109" s="2"/>
      <c r="E109" s="2"/>
      <c r="F109" s="2"/>
      <c r="G109" s="2"/>
      <c r="H109" s="2"/>
      <c r="I109" s="2"/>
      <c r="J109" s="20"/>
      <c r="K109" s="5"/>
    </row>
    <row r="110" spans="1:11" ht="15">
      <c r="A110" s="128" t="s">
        <v>62</v>
      </c>
      <c r="B110" s="129"/>
      <c r="C110" s="129"/>
      <c r="D110" s="2" t="s">
        <v>59</v>
      </c>
      <c r="E110" s="2"/>
      <c r="F110" s="2">
        <f>0.5*E77</f>
        <v>205.608</v>
      </c>
      <c r="G110" s="2" t="s">
        <v>22</v>
      </c>
      <c r="H110" s="2"/>
      <c r="I110" s="2"/>
      <c r="J110" s="20"/>
      <c r="K110" s="5"/>
    </row>
    <row r="111" spans="1:11" ht="15">
      <c r="A111" s="17"/>
      <c r="B111" s="2"/>
      <c r="C111" s="2"/>
      <c r="D111" s="2"/>
      <c r="E111" s="2"/>
      <c r="F111" s="2"/>
      <c r="G111" s="2"/>
      <c r="H111" s="2"/>
      <c r="I111" s="2"/>
      <c r="J111" s="20"/>
      <c r="K111" s="5"/>
    </row>
    <row r="112" spans="1:11" ht="15.75" thickBot="1">
      <c r="A112" s="17"/>
      <c r="B112" s="125" t="s">
        <v>61</v>
      </c>
      <c r="C112" s="122" t="s">
        <v>63</v>
      </c>
      <c r="D112" s="122"/>
      <c r="E112" s="2"/>
      <c r="F112" s="125" t="s">
        <v>61</v>
      </c>
      <c r="G112" s="126">
        <f>(F110+I94)/(E64+I86)</f>
        <v>1.4296391249636557</v>
      </c>
      <c r="H112" s="2"/>
      <c r="I112" s="2"/>
      <c r="J112" s="20"/>
      <c r="K112" s="5"/>
    </row>
    <row r="113" spans="1:11" ht="15">
      <c r="A113" s="17"/>
      <c r="B113" s="125"/>
      <c r="C113" s="127" t="s">
        <v>64</v>
      </c>
      <c r="D113" s="127"/>
      <c r="E113" s="2"/>
      <c r="F113" s="125"/>
      <c r="G113" s="126"/>
      <c r="H113" s="2"/>
      <c r="I113" s="2"/>
      <c r="J113" s="20"/>
      <c r="K113" s="5"/>
    </row>
    <row r="114" spans="1:11" ht="15">
      <c r="A114" s="17"/>
      <c r="B114" s="2"/>
      <c r="C114" s="2"/>
      <c r="D114" s="2"/>
      <c r="E114" s="2"/>
      <c r="F114" s="2"/>
      <c r="G114" s="2"/>
      <c r="H114" s="2"/>
      <c r="I114" s="2"/>
      <c r="J114" s="20"/>
      <c r="K114" s="5"/>
    </row>
    <row r="115" spans="1:11" ht="18">
      <c r="A115" s="16"/>
      <c r="B115" s="119" t="s">
        <v>78</v>
      </c>
      <c r="C115" s="119"/>
      <c r="D115" s="119"/>
      <c r="E115" s="2"/>
      <c r="F115" s="22"/>
      <c r="G115" s="2"/>
      <c r="H115" s="2"/>
      <c r="I115" s="2"/>
      <c r="J115" s="20"/>
      <c r="K115" s="5"/>
    </row>
    <row r="116" spans="1:11" ht="15">
      <c r="A116" s="17"/>
      <c r="B116" s="111"/>
      <c r="C116" s="2"/>
      <c r="D116" s="2"/>
      <c r="E116" s="2"/>
      <c r="F116" s="2"/>
      <c r="G116" s="2"/>
      <c r="H116" s="2"/>
      <c r="I116" s="2"/>
      <c r="J116" s="20"/>
      <c r="K116" s="5"/>
    </row>
    <row r="117" spans="1:11" ht="15.75">
      <c r="A117" s="120" t="s">
        <v>69</v>
      </c>
      <c r="B117" s="121"/>
      <c r="C117" s="121"/>
      <c r="D117" s="121"/>
      <c r="E117" s="2"/>
      <c r="F117" s="2"/>
      <c r="G117" s="2"/>
      <c r="J117" s="20"/>
      <c r="K117" s="5"/>
    </row>
    <row r="118" spans="1:11" ht="15">
      <c r="A118" s="17"/>
      <c r="B118" s="24"/>
      <c r="C118" s="7"/>
      <c r="D118" s="2"/>
      <c r="E118" s="2"/>
      <c r="J118" s="20"/>
      <c r="K118" s="5"/>
    </row>
    <row r="119" spans="1:11" ht="15">
      <c r="A119" s="17"/>
      <c r="B119" s="91" t="s">
        <v>70</v>
      </c>
      <c r="C119" s="2" t="s">
        <v>71</v>
      </c>
      <c r="D119" s="2"/>
      <c r="E119" s="2"/>
      <c r="F119" s="2"/>
      <c r="G119" s="2"/>
      <c r="H119" s="3">
        <f>E77*(D69/2)+F93*($D$71/2)+F95*($D$71/3)</f>
        <v>808.27800000000002</v>
      </c>
      <c r="I119" s="2" t="s">
        <v>22</v>
      </c>
      <c r="J119" s="20"/>
      <c r="K119" s="5"/>
    </row>
    <row r="120" spans="1:11" ht="15">
      <c r="A120" s="17"/>
      <c r="B120" s="24"/>
      <c r="C120" s="7"/>
      <c r="D120" s="2"/>
      <c r="E120" s="2"/>
      <c r="H120" s="2"/>
      <c r="I120" s="2"/>
      <c r="J120" s="20"/>
      <c r="K120" s="5"/>
    </row>
    <row r="121" spans="1:11" ht="15">
      <c r="A121" s="17"/>
      <c r="B121" s="91" t="s">
        <v>72</v>
      </c>
      <c r="C121" s="2" t="s">
        <v>73</v>
      </c>
      <c r="D121" s="2"/>
      <c r="E121" s="2"/>
      <c r="F121" s="2"/>
      <c r="G121" s="2"/>
      <c r="H121" s="3">
        <f>E64*1+F85*($D$71/2)+F87*($D$71/3)</f>
        <v>398.98390000000001</v>
      </c>
      <c r="I121" s="2" t="s">
        <v>22</v>
      </c>
      <c r="J121" s="20"/>
      <c r="K121" s="5"/>
    </row>
    <row r="122" spans="1:11" ht="15">
      <c r="A122" s="17"/>
      <c r="B122" s="24"/>
      <c r="C122" s="2"/>
      <c r="D122" s="2"/>
      <c r="E122" s="2"/>
      <c r="F122" s="2"/>
      <c r="I122" s="2"/>
      <c r="J122" s="20"/>
      <c r="K122" s="5"/>
    </row>
    <row r="123" spans="1:11" ht="15.75" thickBot="1">
      <c r="A123" s="17"/>
      <c r="B123" s="125" t="s">
        <v>61</v>
      </c>
      <c r="C123" s="122" t="s">
        <v>74</v>
      </c>
      <c r="D123" s="122"/>
      <c r="E123" s="2"/>
      <c r="F123" s="125" t="s">
        <v>61</v>
      </c>
      <c r="G123" s="126">
        <f>H119/H121</f>
        <v>2.0258411429634129</v>
      </c>
      <c r="I123" s="2"/>
      <c r="J123" s="20"/>
      <c r="K123" s="5"/>
    </row>
    <row r="124" spans="1:11" ht="15">
      <c r="A124" s="17"/>
      <c r="B124" s="125"/>
      <c r="C124" s="127" t="s">
        <v>75</v>
      </c>
      <c r="D124" s="127"/>
      <c r="E124" s="2"/>
      <c r="F124" s="125"/>
      <c r="G124" s="126"/>
      <c r="H124" s="3"/>
      <c r="I124" s="2"/>
      <c r="J124" s="20"/>
      <c r="K124" s="5"/>
    </row>
    <row r="125" spans="1:11" ht="15">
      <c r="A125" s="17"/>
      <c r="B125" s="2"/>
      <c r="C125" s="2"/>
      <c r="D125" s="2"/>
      <c r="E125" s="2"/>
      <c r="F125" s="2"/>
      <c r="G125" s="2"/>
      <c r="H125" s="2"/>
      <c r="I125" s="2"/>
      <c r="J125" s="20"/>
      <c r="K125" s="5"/>
    </row>
    <row r="126" spans="1:11" ht="15.75">
      <c r="A126" s="17"/>
      <c r="B126" s="119" t="s">
        <v>67</v>
      </c>
      <c r="C126" s="119"/>
      <c r="D126" s="119"/>
      <c r="E126" s="2"/>
      <c r="F126" s="22"/>
      <c r="G126" s="2"/>
      <c r="H126" s="3"/>
      <c r="I126" s="2"/>
      <c r="J126" s="20"/>
      <c r="K126" s="5"/>
    </row>
    <row r="127" spans="1:11" ht="15">
      <c r="A127" s="17"/>
      <c r="J127" s="20"/>
      <c r="K127" s="5"/>
    </row>
    <row r="128" spans="1:11" ht="15.75">
      <c r="A128" s="120" t="s">
        <v>76</v>
      </c>
      <c r="B128" s="121"/>
      <c r="C128" s="121"/>
      <c r="D128" s="121"/>
      <c r="E128" s="2"/>
      <c r="F128" s="2"/>
      <c r="H128" s="3"/>
      <c r="I128" s="2"/>
      <c r="J128" s="20"/>
      <c r="K128" s="5"/>
    </row>
    <row r="129" spans="1:11" ht="15">
      <c r="A129" s="17"/>
      <c r="J129" s="20"/>
      <c r="K129" s="5"/>
    </row>
    <row r="130" spans="1:11" ht="19.5">
      <c r="A130" s="17"/>
      <c r="B130" s="91" t="s">
        <v>85</v>
      </c>
      <c r="C130" s="2" t="s">
        <v>77</v>
      </c>
      <c r="D130" s="38"/>
      <c r="E130" s="38"/>
      <c r="F130" s="67">
        <f>(H119-H121)/E77</f>
        <v>0.99532630053305315</v>
      </c>
      <c r="G130" s="2"/>
      <c r="H130" s="3"/>
      <c r="I130" s="2"/>
      <c r="J130" s="20"/>
      <c r="K130" s="5"/>
    </row>
    <row r="131" spans="1:11" ht="15">
      <c r="A131" s="17"/>
      <c r="B131" s="2"/>
      <c r="C131" s="2"/>
      <c r="D131" s="2"/>
      <c r="E131" s="2"/>
      <c r="F131" s="2"/>
      <c r="G131" s="2"/>
      <c r="H131" s="3"/>
      <c r="I131" s="2"/>
      <c r="J131" s="20"/>
      <c r="K131" s="5"/>
    </row>
    <row r="132" spans="1:11" ht="19.5">
      <c r="A132" s="17"/>
      <c r="B132" s="91" t="s">
        <v>86</v>
      </c>
      <c r="C132" s="2" t="s">
        <v>80</v>
      </c>
      <c r="D132" s="2"/>
      <c r="E132" s="2">
        <f>(D69/2)-F130</f>
        <v>4.6736994669468457E-3</v>
      </c>
      <c r="F132" s="2" t="s">
        <v>81</v>
      </c>
      <c r="G132" s="2"/>
      <c r="J132" s="20"/>
      <c r="K132" s="5"/>
    </row>
    <row r="133" spans="1:11" ht="15">
      <c r="A133" s="17"/>
      <c r="B133" s="2"/>
      <c r="C133" s="2"/>
      <c r="D133" s="2"/>
      <c r="E133" s="2"/>
      <c r="F133" s="2"/>
      <c r="G133" s="2"/>
      <c r="H133" s="2"/>
      <c r="I133" s="2"/>
      <c r="J133" s="20"/>
      <c r="K133" s="5"/>
    </row>
    <row r="134" spans="1:11" ht="21.75" customHeight="1" thickBot="1">
      <c r="A134" s="17"/>
      <c r="B134" s="91"/>
      <c r="C134" s="124" t="s">
        <v>88</v>
      </c>
      <c r="D134" s="122" t="s">
        <v>83</v>
      </c>
      <c r="E134" s="122"/>
      <c r="F134" s="116" t="s">
        <v>87</v>
      </c>
      <c r="G134" s="116"/>
      <c r="I134" s="2"/>
      <c r="J134" s="20"/>
      <c r="K134" s="5"/>
    </row>
    <row r="135" spans="1:11" ht="15.75">
      <c r="A135" s="45"/>
      <c r="B135" s="46"/>
      <c r="C135" s="124"/>
      <c r="D135" s="123" t="s">
        <v>84</v>
      </c>
      <c r="E135" s="123"/>
      <c r="F135" s="116"/>
      <c r="G135" s="116"/>
      <c r="H135" s="46"/>
      <c r="I135" s="46"/>
      <c r="J135" s="47"/>
      <c r="K135" s="5"/>
    </row>
    <row r="136" spans="1:11" ht="15">
      <c r="A136" s="17"/>
      <c r="B136" s="2"/>
      <c r="C136" s="2"/>
      <c r="D136" s="2"/>
      <c r="E136" s="2"/>
      <c r="F136" s="2"/>
      <c r="G136" s="2"/>
      <c r="H136" s="3"/>
      <c r="I136" s="2"/>
      <c r="J136" s="20"/>
      <c r="K136" s="5"/>
    </row>
    <row r="137" spans="1:11" ht="21">
      <c r="A137" s="36"/>
      <c r="B137" s="44"/>
      <c r="C137" s="112" t="s">
        <v>82</v>
      </c>
      <c r="D137" s="43">
        <f>($E$77/($D$69*$D$70)*(1+6*$E$132/$D$69))</f>
        <v>83.396339999999995</v>
      </c>
      <c r="E137" s="43" t="s">
        <v>9</v>
      </c>
      <c r="F137" s="43"/>
      <c r="G137" s="44"/>
      <c r="H137" s="59"/>
      <c r="I137" s="51"/>
      <c r="J137" s="13"/>
      <c r="K137" s="5"/>
    </row>
    <row r="138" spans="1:11" ht="15.75">
      <c r="A138" s="36"/>
      <c r="B138" s="60"/>
      <c r="C138" s="112"/>
      <c r="D138" s="60"/>
      <c r="E138" s="60"/>
      <c r="F138" s="43"/>
      <c r="G138" s="43"/>
      <c r="H138" s="43"/>
      <c r="I138" s="43"/>
      <c r="J138" s="13"/>
      <c r="K138" s="5"/>
    </row>
    <row r="139" spans="1:11" ht="21">
      <c r="A139" s="36"/>
      <c r="B139" s="25"/>
      <c r="C139" s="112" t="s">
        <v>89</v>
      </c>
      <c r="D139" s="86">
        <f>($E$77/($D$69*$D$70)*(1-6*$E$132/$D$69))</f>
        <v>81.090059999999994</v>
      </c>
      <c r="E139" s="43" t="s">
        <v>9</v>
      </c>
      <c r="F139" s="43"/>
      <c r="G139" s="25"/>
      <c r="H139" s="50"/>
      <c r="I139" s="51"/>
      <c r="J139" s="13"/>
      <c r="K139" s="5"/>
    </row>
    <row r="140" spans="1:11" ht="18">
      <c r="A140" s="17"/>
      <c r="B140" s="6"/>
      <c r="C140" s="27"/>
      <c r="D140" s="39"/>
      <c r="E140" s="28"/>
      <c r="F140" s="2"/>
      <c r="G140" s="2"/>
      <c r="H140" s="4"/>
      <c r="I140" s="37"/>
      <c r="J140" s="20"/>
      <c r="K140" s="2"/>
    </row>
    <row r="141" spans="1:11" ht="15">
      <c r="A141" s="40"/>
      <c r="B141" s="32"/>
      <c r="C141" s="31"/>
      <c r="D141" s="31"/>
      <c r="E141" s="35"/>
      <c r="F141" s="31"/>
      <c r="G141" s="31"/>
      <c r="H141" s="31"/>
      <c r="I141" s="31"/>
      <c r="J141" s="13"/>
      <c r="K141" s="2"/>
    </row>
    <row r="142" spans="1:11" ht="15">
      <c r="A142" s="36"/>
      <c r="B142" s="31"/>
      <c r="C142" s="31"/>
      <c r="D142" s="31"/>
      <c r="E142" s="31"/>
      <c r="F142" s="31"/>
      <c r="G142" s="31"/>
      <c r="H142" s="31"/>
      <c r="I142" s="31"/>
      <c r="J142" s="34"/>
      <c r="K142" s="2"/>
    </row>
    <row r="143" spans="1:11" ht="15">
      <c r="A143" s="36"/>
      <c r="B143" s="31"/>
      <c r="C143" s="31"/>
      <c r="D143" s="31"/>
      <c r="E143" s="31"/>
      <c r="F143" s="31"/>
      <c r="G143" s="31"/>
      <c r="H143" s="31"/>
      <c r="I143" s="31"/>
      <c r="J143" s="34"/>
      <c r="K143" s="2"/>
    </row>
    <row r="144" spans="1:11" ht="15">
      <c r="A144" s="17"/>
      <c r="B144" s="113"/>
      <c r="C144" s="22"/>
      <c r="D144" s="22"/>
      <c r="E144" s="54"/>
      <c r="F144" s="6"/>
      <c r="G144" s="10"/>
      <c r="H144" s="10"/>
      <c r="I144" s="6"/>
      <c r="J144" s="20"/>
      <c r="K144" s="2"/>
    </row>
    <row r="145" spans="1:11" ht="15.75">
      <c r="A145" s="17"/>
      <c r="B145" s="21"/>
      <c r="C145" s="6"/>
      <c r="D145" s="6"/>
      <c r="E145" s="33"/>
      <c r="F145" s="6"/>
      <c r="G145" s="52"/>
      <c r="H145" s="41"/>
      <c r="I145" s="6"/>
      <c r="J145" s="42"/>
      <c r="K145" s="2"/>
    </row>
    <row r="146" spans="1:11" ht="15.75">
      <c r="A146" s="49"/>
      <c r="B146" s="54"/>
      <c r="C146" s="22"/>
      <c r="D146" s="22"/>
      <c r="E146" s="113"/>
      <c r="F146" s="6"/>
      <c r="G146" s="114"/>
      <c r="H146" s="31"/>
      <c r="I146" s="10"/>
      <c r="J146" s="13"/>
      <c r="K146" s="5"/>
    </row>
    <row r="147" spans="1:11" ht="15.75" thickBot="1">
      <c r="A147" s="26"/>
      <c r="B147" s="14"/>
      <c r="C147" s="14"/>
      <c r="D147" s="14"/>
      <c r="E147" s="14"/>
      <c r="F147" s="14"/>
      <c r="G147" s="14"/>
      <c r="H147" s="62"/>
      <c r="I147" s="48"/>
      <c r="J147" s="115"/>
      <c r="K147" s="5"/>
    </row>
  </sheetData>
  <mergeCells count="64">
    <mergeCell ref="A1:B3"/>
    <mergeCell ref="A4:B5"/>
    <mergeCell ref="I2:J3"/>
    <mergeCell ref="A103:B104"/>
    <mergeCell ref="C103:H104"/>
    <mergeCell ref="A48:B48"/>
    <mergeCell ref="A52:B54"/>
    <mergeCell ref="C52:H52"/>
    <mergeCell ref="I52:J52"/>
    <mergeCell ref="C53:H54"/>
    <mergeCell ref="I53:J54"/>
    <mergeCell ref="A55:B56"/>
    <mergeCell ref="C55:H56"/>
    <mergeCell ref="I55:J55"/>
    <mergeCell ref="I56:J56"/>
    <mergeCell ref="A9:J9"/>
    <mergeCell ref="A100:B102"/>
    <mergeCell ref="C100:H100"/>
    <mergeCell ref="C101:H102"/>
    <mergeCell ref="I104:J104"/>
    <mergeCell ref="I100:J100"/>
    <mergeCell ref="I101:J102"/>
    <mergeCell ref="I103:J103"/>
    <mergeCell ref="I4:J4"/>
    <mergeCell ref="I5:J5"/>
    <mergeCell ref="I1:J1"/>
    <mergeCell ref="C1:H1"/>
    <mergeCell ref="C4:H5"/>
    <mergeCell ref="C2:H3"/>
    <mergeCell ref="A73:C73"/>
    <mergeCell ref="D73:G73"/>
    <mergeCell ref="A75:C75"/>
    <mergeCell ref="D75:G75"/>
    <mergeCell ref="B77:D77"/>
    <mergeCell ref="B11:I11"/>
    <mergeCell ref="H16:H19"/>
    <mergeCell ref="H20:H26"/>
    <mergeCell ref="A72:C72"/>
    <mergeCell ref="A60:C60"/>
    <mergeCell ref="A61:C61"/>
    <mergeCell ref="A62:C62"/>
    <mergeCell ref="A68:C68"/>
    <mergeCell ref="B115:D115"/>
    <mergeCell ref="C85:D85"/>
    <mergeCell ref="B112:B113"/>
    <mergeCell ref="C112:D112"/>
    <mergeCell ref="C113:D113"/>
    <mergeCell ref="A108:D108"/>
    <mergeCell ref="F134:G135"/>
    <mergeCell ref="D28:E28"/>
    <mergeCell ref="B126:D126"/>
    <mergeCell ref="A128:D128"/>
    <mergeCell ref="D134:E134"/>
    <mergeCell ref="D135:E135"/>
    <mergeCell ref="C134:C135"/>
    <mergeCell ref="A117:D117"/>
    <mergeCell ref="B123:B124"/>
    <mergeCell ref="C123:D123"/>
    <mergeCell ref="F123:F124"/>
    <mergeCell ref="G123:G124"/>
    <mergeCell ref="C124:D124"/>
    <mergeCell ref="A110:C110"/>
    <mergeCell ref="F112:F113"/>
    <mergeCell ref="G112:G113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90" orientation="portrait" horizontalDpi="360" verticalDpi="360" r:id="rId1"/>
  <headerFooter alignWithMargins="0"/>
  <rowBreaks count="1" manualBreakCount="1">
    <brk id="99" max="9" man="1"/>
  </rowBreaks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Cliente</cp:lastModifiedBy>
  <cp:lastPrinted>2010-03-05T15:15:09Z</cp:lastPrinted>
  <dcterms:created xsi:type="dcterms:W3CDTF">2005-04-12T00:00:12Z</dcterms:created>
  <dcterms:modified xsi:type="dcterms:W3CDTF">2010-03-05T15:18:32Z</dcterms:modified>
</cp:coreProperties>
</file>